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19. - 20. 2025 - (sešity 3 a 4) od 5.5.2025 svátek 8.5\PETRKLÍČ\"/>
    </mc:Choice>
  </mc:AlternateContent>
  <xr:revisionPtr revIDLastSave="0" documentId="13_ncr:1_{E5B5B074-CA61-4FB5-AA5D-46ED8CC37F3E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MŠ" sheetId="43" state="hidden" r:id="rId10"/>
    <sheet name="ZŠ" sheetId="44" state="hidden" r:id="rId11"/>
    <sheet name="PEČOVATELÁK" sheetId="42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9">MŠ!$A$1:$M$135</definedName>
    <definedName name="_xlnm.Print_Area" localSheetId="5">'objednávka CELK '!$A$1:$P$63</definedName>
    <definedName name="_xlnm.Print_Area" localSheetId="11">PEČOVATELÁK!$A$1:$M$135</definedName>
    <definedName name="_xlnm.Print_Area" localSheetId="2">'ŠKOLKA PLÁNY PROPOČTY'!$A$1:$L$25</definedName>
    <definedName name="_xlnm.Print_Area" localSheetId="8">VALEO!$A$1:$M$135</definedName>
    <definedName name="_xlnm.Print_Area" localSheetId="10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40" l="1"/>
  <c r="G50" i="40" s="1"/>
  <c r="G47" i="40"/>
  <c r="G38" i="40" s="1"/>
  <c r="G36" i="40"/>
  <c r="G28" i="40" s="1"/>
  <c r="G25" i="40"/>
  <c r="G16" i="40" s="1"/>
  <c r="G14" i="40"/>
  <c r="G6" i="40" s="1"/>
  <c r="I58" i="40"/>
  <c r="I47" i="40"/>
  <c r="I36" i="40"/>
  <c r="I25" i="40"/>
  <c r="I14" i="40"/>
  <c r="C96" i="47"/>
  <c r="C69" i="47"/>
  <c r="C42" i="47"/>
  <c r="C15" i="47"/>
  <c r="C123" i="47"/>
  <c r="E38" i="48"/>
  <c r="D38" i="48"/>
  <c r="E37" i="48"/>
  <c r="D37" i="48"/>
  <c r="E36" i="48"/>
  <c r="D36" i="48"/>
  <c r="E35" i="48"/>
  <c r="D35" i="48"/>
  <c r="E34" i="48"/>
  <c r="D34" i="48"/>
  <c r="E33" i="48"/>
  <c r="D33" i="48"/>
  <c r="E31" i="48"/>
  <c r="D31" i="48"/>
  <c r="E30" i="48"/>
  <c r="D30" i="48"/>
  <c r="E29" i="48"/>
  <c r="D29" i="48"/>
  <c r="E28" i="48"/>
  <c r="D28" i="48"/>
  <c r="E27" i="48"/>
  <c r="D27" i="48"/>
  <c r="E26" i="48"/>
  <c r="D26" i="48"/>
  <c r="E24" i="48"/>
  <c r="D24" i="48"/>
  <c r="E23" i="48"/>
  <c r="D23" i="48"/>
  <c r="E22" i="48"/>
  <c r="D22" i="48"/>
  <c r="E21" i="48"/>
  <c r="D21" i="48"/>
  <c r="E20" i="48"/>
  <c r="D20" i="48"/>
  <c r="E19" i="48"/>
  <c r="D19" i="48"/>
  <c r="E17" i="48"/>
  <c r="D17" i="48"/>
  <c r="E16" i="48"/>
  <c r="D16" i="48"/>
  <c r="E15" i="48"/>
  <c r="D15" i="48"/>
  <c r="E14" i="48"/>
  <c r="D14" i="48"/>
  <c r="E13" i="48"/>
  <c r="D13" i="48"/>
  <c r="E12" i="48"/>
  <c r="D12" i="48"/>
  <c r="E10" i="48"/>
  <c r="D10" i="48"/>
  <c r="E9" i="48"/>
  <c r="D9" i="48"/>
  <c r="E8" i="48"/>
  <c r="D8" i="48"/>
  <c r="E7" i="48"/>
  <c r="D7" i="48"/>
  <c r="E6" i="48"/>
  <c r="D6" i="48"/>
  <c r="E5" i="48"/>
  <c r="D5" i="48"/>
  <c r="B5" i="48"/>
  <c r="A5" i="48" s="1"/>
  <c r="A12" i="48" s="1"/>
  <c r="B12" i="48"/>
  <c r="B19" i="48" s="1"/>
  <c r="A19" i="48" l="1"/>
  <c r="B26" i="48"/>
  <c r="A26" i="48" l="1"/>
  <c r="B33" i="48"/>
  <c r="A33" i="48" s="1"/>
  <c r="B56" i="40" l="1"/>
  <c r="B54" i="40"/>
  <c r="B52" i="40"/>
  <c r="B51" i="40"/>
  <c r="B50" i="40"/>
  <c r="B49" i="40"/>
  <c r="B45" i="40"/>
  <c r="B43" i="40"/>
  <c r="B41" i="40"/>
  <c r="B40" i="40"/>
  <c r="B39" i="40"/>
  <c r="B38" i="40"/>
  <c r="B34" i="40"/>
  <c r="B32" i="40"/>
  <c r="B30" i="40"/>
  <c r="B29" i="40"/>
  <c r="B28" i="40"/>
  <c r="B27" i="40"/>
  <c r="B23" i="40"/>
  <c r="B21" i="40"/>
  <c r="B19" i="40"/>
  <c r="B18" i="40"/>
  <c r="B17" i="40"/>
  <c r="B16" i="40"/>
  <c r="B12" i="40"/>
  <c r="B10" i="40"/>
  <c r="B8" i="40"/>
  <c r="B7" i="40"/>
  <c r="B6" i="40"/>
  <c r="B5" i="40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O14" i="40" l="1"/>
  <c r="N14" i="40"/>
  <c r="M14" i="40"/>
  <c r="K14" i="40"/>
  <c r="K6" i="40" s="1"/>
  <c r="G61" i="40" l="1"/>
  <c r="G62" i="40" s="1"/>
  <c r="C68" i="44" l="1"/>
  <c r="C68" i="43"/>
  <c r="C68" i="42"/>
  <c r="C68" i="41"/>
  <c r="N58" i="40" l="1"/>
  <c r="M58" i="40"/>
  <c r="M47" i="40"/>
  <c r="M36" i="40"/>
  <c r="M25" i="40"/>
  <c r="J20" i="46" l="1"/>
  <c r="H20" i="46"/>
  <c r="F20" i="46"/>
  <c r="D20" i="46"/>
  <c r="B20" i="46"/>
  <c r="J8" i="46"/>
  <c r="H8" i="46"/>
  <c r="F8" i="46"/>
  <c r="D8" i="46"/>
  <c r="B8" i="46"/>
  <c r="N61" i="40" l="1"/>
  <c r="N62" i="40" s="1"/>
  <c r="L61" i="40"/>
  <c r="L62" i="40" s="1"/>
  <c r="J61" i="40"/>
  <c r="J62" i="40" s="1"/>
  <c r="O58" i="40"/>
  <c r="M60" i="40"/>
  <c r="K58" i="40"/>
  <c r="P56" i="40"/>
  <c r="P55" i="40"/>
  <c r="P54" i="40"/>
  <c r="P53" i="40"/>
  <c r="P52" i="40"/>
  <c r="P51" i="40"/>
  <c r="O47" i="40"/>
  <c r="K47" i="40"/>
  <c r="K38" i="40" s="1"/>
  <c r="P45" i="40"/>
  <c r="P44" i="40"/>
  <c r="P43" i="40"/>
  <c r="P42" i="40"/>
  <c r="P41" i="40"/>
  <c r="P40" i="40"/>
  <c r="P39" i="40"/>
  <c r="O36" i="40"/>
  <c r="K36" i="40"/>
  <c r="P34" i="40"/>
  <c r="P33" i="40"/>
  <c r="P32" i="40"/>
  <c r="P31" i="40"/>
  <c r="P30" i="40"/>
  <c r="P29" i="40"/>
  <c r="P27" i="40"/>
  <c r="O25" i="40"/>
  <c r="K25" i="40"/>
  <c r="K16" i="40" s="1"/>
  <c r="P16" i="40" s="1"/>
  <c r="I60" i="40"/>
  <c r="P23" i="40"/>
  <c r="P22" i="40"/>
  <c r="P21" i="40"/>
  <c r="P20" i="40"/>
  <c r="P19" i="40"/>
  <c r="P18" i="40"/>
  <c r="P17" i="40"/>
  <c r="P5" i="40"/>
  <c r="P12" i="40"/>
  <c r="P11" i="40"/>
  <c r="P10" i="40"/>
  <c r="P9" i="40"/>
  <c r="P8" i="40"/>
  <c r="P7" i="40"/>
  <c r="P6" i="40"/>
  <c r="P49" i="40" l="1"/>
  <c r="K50" i="40"/>
  <c r="P50" i="40" s="1"/>
  <c r="K28" i="40"/>
  <c r="P28" i="40" s="1"/>
  <c r="P38" i="40"/>
  <c r="P14" i="40"/>
  <c r="O61" i="40"/>
  <c r="O62" i="40" s="1"/>
  <c r="O60" i="40"/>
  <c r="P25" i="40"/>
  <c r="K61" i="40"/>
  <c r="K62" i="40" s="1"/>
  <c r="P58" i="40"/>
  <c r="P36" i="40"/>
  <c r="M61" i="40"/>
  <c r="M62" i="40" s="1"/>
  <c r="P47" i="40"/>
  <c r="I61" i="40"/>
  <c r="I62" i="40" s="1"/>
  <c r="K60" i="40"/>
  <c r="P61" i="40" l="1"/>
  <c r="P62" i="40" s="1"/>
  <c r="O45" i="11"/>
  <c r="L45" i="11"/>
  <c r="I45" i="11"/>
  <c r="F45" i="11"/>
  <c r="C45" i="11"/>
  <c r="O39" i="11"/>
  <c r="L39" i="11"/>
  <c r="I39" i="11"/>
  <c r="F39" i="11"/>
  <c r="C39" i="11"/>
  <c r="C34" i="40"/>
  <c r="E10" i="11" l="1"/>
  <c r="H10" i="11" s="1"/>
  <c r="K10" i="11" l="1"/>
  <c r="N10" i="11" s="1"/>
  <c r="K21" i="46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I57" i="43" l="1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E62" i="40" s="1"/>
  <c r="D61" i="40" l="1"/>
  <c r="D62" i="40" s="1"/>
  <c r="F61" i="40" l="1"/>
  <c r="F62" i="40" s="1"/>
  <c r="I1" i="39" l="1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45" i="40"/>
  <c r="C44" i="40"/>
  <c r="C43" i="40"/>
  <c r="C42" i="40"/>
  <c r="C41" i="40"/>
  <c r="C40" i="40"/>
  <c r="C39" i="40"/>
  <c r="C38" i="40"/>
  <c r="C33" i="40"/>
  <c r="C32" i="40"/>
  <c r="C31" i="40"/>
  <c r="C30" i="40"/>
  <c r="C29" i="40"/>
  <c r="C28" i="40"/>
  <c r="C27" i="40"/>
  <c r="C23" i="40"/>
  <c r="C22" i="40"/>
  <c r="C21" i="40"/>
  <c r="C20" i="40"/>
  <c r="C19" i="40"/>
  <c r="C18" i="40"/>
  <c r="C17" i="40"/>
  <c r="C16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D60" i="40"/>
  <c r="C122" i="39" l="1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<sst xmlns="http://schemas.openxmlformats.org/spreadsheetml/2006/main" count="2257" uniqueCount="268">
  <si>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</si>
  <si>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</si>
  <si>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</si>
  <si>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</si>
  <si>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</si>
  <si>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</si>
  <si>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</si>
  <si>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</si>
  <si>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</si>
  <si>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</si>
  <si>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</si>
  <si>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</si>
  <si>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</si>
  <si>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</si>
  <si>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</si>
  <si>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</si>
  <si>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</si>
  <si>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</si>
  <si>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</si>
  <si>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</si>
  <si>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</si>
  <si>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</si>
  <si>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</si>
  <si>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</si>
  <si>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</si>
  <si>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</si>
  <si>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</si>
  <si>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</si>
  <si>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</si>
  <si>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</si>
  <si>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</si>
  <si>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</si>
  <si>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</si>
  <si>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</si>
  <si>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</si>
  <si>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</si>
  <si>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</si>
  <si>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</si>
  <si>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</si>
  <si>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</si>
  <si>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</si>
  <si>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</si>
  <si>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</si>
  <si>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</si>
  <si>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</si>
  <si>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</si>
  <si>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</si>
  <si>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</si>
  <si>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</si>
  <si>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</si>
  <si>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</si>
  <si>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</si>
  <si>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</si>
  <si>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</si>
  <si>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</si>
  <si>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</si>
  <si>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</si>
  <si>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</si>
  <si>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</si>
  <si>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</si>
  <si>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</si>
  <si>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</si>
  <si>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</si>
  <si>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</si>
  <si>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</si>
  <si>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</si>
  <si>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</si>
  <si>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</si>
  <si>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</si>
  <si>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</si>
  <si>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</si>
  <si>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</si>
  <si>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</si>
  <si>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</si>
  <si>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</si>
  <si>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</si>
  <si>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</si>
  <si>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</si>
  <si>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</si>
  <si>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</si>
  <si>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</si>
  <si>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</si>
  <si>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</si>
  <si>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</si>
  <si>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</si>
  <si>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</si>
  <si>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</si>
  <si>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</si>
  <si>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VALEO - ŽEBRÁK</t>
  </si>
  <si>
    <t>110g</t>
  </si>
  <si>
    <t>PŘESNÍDÁVKA</t>
  </si>
  <si>
    <t>ODPOLEDNÍ SVAČINA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</si>
  <si>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</si>
  <si>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</si>
  <si>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</si>
  <si>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</si>
  <si>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</si>
  <si>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</si>
  <si>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</si>
  <si>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</si>
  <si>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</si>
  <si>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</si>
  <si>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</si>
  <si>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</si>
  <si>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</si>
  <si>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</si>
  <si>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</si>
  <si>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</si>
  <si>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</si>
  <si>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</si>
  <si>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</si>
  <si>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Polévky</t>
  </si>
  <si>
    <t>Hrstková polévka</t>
  </si>
  <si>
    <t>1a,9</t>
  </si>
  <si>
    <t>1a, 9, 6</t>
  </si>
  <si>
    <t>Hlavní jídla</t>
  </si>
  <si>
    <t>1a, 3, 7, 12</t>
  </si>
  <si>
    <t>PEČOVAT.</t>
  </si>
  <si>
    <t>PEČOVATELSKÝ DŮM RADOTÍN</t>
  </si>
  <si>
    <t>Drůbeží polévka s rýží a hráškem</t>
  </si>
  <si>
    <t>Hovězí vývar s ovesnými vločkami</t>
  </si>
  <si>
    <t>Hovězí polévka s kapáním</t>
  </si>
  <si>
    <t>Slepičí polévka se strouháním</t>
  </si>
  <si>
    <t>1a,9,12,7,3</t>
  </si>
  <si>
    <t>1a, 1d, 9, 12</t>
  </si>
  <si>
    <t>1A, 10, 7, 3</t>
  </si>
  <si>
    <t>1a,9,12,3,7</t>
  </si>
  <si>
    <t>1a, 3, 9</t>
  </si>
  <si>
    <t>Dršťková polévka</t>
  </si>
  <si>
    <t>1a, 1c, 9, 12</t>
  </si>
  <si>
    <t>1a, 7, 10, 9</t>
  </si>
  <si>
    <t>PEČOVATELÁK PERSONÁL</t>
  </si>
  <si>
    <t>1a,7,12</t>
  </si>
  <si>
    <t>Sladký loupák, kakao (Granko)</t>
  </si>
  <si>
    <t>Vícezrnný rohlík se sýrovo-mrkvovou pomazánkou</t>
  </si>
  <si>
    <t>Veka s medovým máslem, ovoce</t>
  </si>
  <si>
    <t>Chléb s tvarohovo-hráškovou pomazánkou</t>
  </si>
  <si>
    <t>Selský rohlík s rybičkovou pomazánkou</t>
  </si>
  <si>
    <t>1a,3,7</t>
  </si>
  <si>
    <t>1a,1b,1d,3,7</t>
  </si>
  <si>
    <t>1a,1c,1d,7,3</t>
  </si>
  <si>
    <t>1a,1c,1d,7,9</t>
  </si>
  <si>
    <t>1a,1d,4,10,3,7</t>
  </si>
  <si>
    <t>1a,3,7 + med</t>
  </si>
  <si>
    <t>AEROSOL</t>
  </si>
  <si>
    <t>PETRKLÍČ</t>
  </si>
  <si>
    <t>POZNÁMKY</t>
  </si>
  <si>
    <t>AEROSOL POZNÁMKY</t>
  </si>
  <si>
    <t>Aerosol-service a. s. Pletený Újezd</t>
  </si>
  <si>
    <t>STUDENÉ JÍDLO</t>
  </si>
  <si>
    <t>1a, 3, 7, 10, 12</t>
  </si>
  <si>
    <t>STUDENÁ JÍDLA AEROSOL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</si>
  <si>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</si>
  <si>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</si>
  <si>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</si>
  <si>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</si>
  <si>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</si>
  <si>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</si>
  <si>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</si>
  <si>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</si>
  <si>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</si>
  <si>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</si>
  <si>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</si>
  <si>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340g Zeleninový talíř s cherry rajčátky a mozzarellou</t>
  </si>
  <si>
    <t>2 VAR.</t>
  </si>
  <si>
    <t>VALEO POZN.</t>
  </si>
  <si>
    <t>STUDENÉ JÍDLO (ZEL. TALÍŘ) DLE DENNÍ NABÍDKY J.L.</t>
  </si>
  <si>
    <t>Ceny:</t>
  </si>
  <si>
    <t>Minutka na objednávku</t>
  </si>
  <si>
    <t>Smažený vepřový řízek z pečeně, vařené brambory s máslem, kyselá okurka</t>
  </si>
  <si>
    <t>345g Zelrninový talíř s tuňákem a vařeným vejcem</t>
  </si>
  <si>
    <t>1a,10,7,12</t>
  </si>
  <si>
    <t>Richard Maršál</t>
  </si>
  <si>
    <t>6,9,7,10</t>
  </si>
  <si>
    <t xml:space="preserve"> 3, 4,10</t>
  </si>
  <si>
    <t xml:space="preserve"> 7, 12,10,3</t>
  </si>
  <si>
    <t>340g Zeleninový talíř se smaženým sojovým masem a dressingem</t>
  </si>
  <si>
    <t>350g  Zeleninový talíř Caesar s kuřecími kousky a krutony</t>
  </si>
  <si>
    <t>345g Zeleninový talíř s pečenou šunkou a sýrem</t>
  </si>
  <si>
    <t>Kefírová buchta s čoko-polevou (koláč na plechu), mléko</t>
  </si>
  <si>
    <t>1a,7,10,3</t>
  </si>
  <si>
    <t>Hovězí vařené (zadní), rajská omáčka, vařené těstoviny</t>
  </si>
  <si>
    <t>1a,9,7,3</t>
  </si>
  <si>
    <t>Gratinovaný květák se sýrem a vejci, vařené brambory s másem</t>
  </si>
  <si>
    <t>Bulgurové rizoto se zeleninou, strouhaný sýr</t>
  </si>
  <si>
    <t>1c,1a,7,9</t>
  </si>
  <si>
    <t>1a,10,9,7,12</t>
  </si>
  <si>
    <t>Čočková s párkem</t>
  </si>
  <si>
    <t>1a,3,6,7,10</t>
  </si>
  <si>
    <t>Zeleninový vývar s krupiucí a vejcem</t>
  </si>
  <si>
    <t>11392</t>
  </si>
  <si>
    <t>9959, 15370</t>
  </si>
  <si>
    <t>36949, 10019</t>
  </si>
  <si>
    <t>35078</t>
  </si>
  <si>
    <t>8981</t>
  </si>
  <si>
    <t>11928</t>
  </si>
  <si>
    <t>10407, 9997, 32581</t>
  </si>
  <si>
    <t>9006</t>
  </si>
  <si>
    <t>41071</t>
  </si>
  <si>
    <t>34504, 9994</t>
  </si>
  <si>
    <t>9894, 39072</t>
  </si>
  <si>
    <t>1a,7,9</t>
  </si>
  <si>
    <t>40964</t>
  </si>
  <si>
    <t>1a,7,10</t>
  </si>
  <si>
    <t>37667, 9993</t>
  </si>
  <si>
    <t>Vločkové karbanátky se zeleninou a sýrem, pečené kořeněné brambory, jogurtový dressing</t>
  </si>
  <si>
    <t>1a,3,7,10</t>
  </si>
  <si>
    <t>1a,1c,7,3,9</t>
  </si>
  <si>
    <t>Bílá cibulová s bramborem</t>
  </si>
  <si>
    <t>1a, 3, 7, 12, 6</t>
  </si>
  <si>
    <t>32849, 9992</t>
  </si>
  <si>
    <t>Kuřecí prsa s olivami a rajčaty ála Marengo, dušená kari rýže</t>
  </si>
  <si>
    <t>Vepřové karé pečené na uzené slanině s cibulí, se smetanovu omáčkou, jasmínová rýže</t>
  </si>
  <si>
    <t>12114, 15360</t>
  </si>
  <si>
    <t>Vepřový kotlet s anglickou slaninou, sterilovanými okurkami a krémovými žampiony, smažené krokety</t>
  </si>
  <si>
    <t>Uherská roštěná s pikantní omáčkou s paprikami a rajčaty, smažené hranolky</t>
  </si>
  <si>
    <t>43877, 10020</t>
  </si>
  <si>
    <t>Plněné tvarohové taštičky sypané praženou strouhankou s cukrem a máslem, mléko</t>
  </si>
  <si>
    <t>1a,3,7,6</t>
  </si>
  <si>
    <t>41432, 35011</t>
  </si>
  <si>
    <t>Vícezrnný toastový chléb s vajíčkovou pomazánkou a okurkou</t>
  </si>
  <si>
    <t>Obložený rohlík s máslem, šunkou a sýrem, ovoce</t>
  </si>
  <si>
    <t>Kukuřičný pufovaný chlebík s ochucenou lučinou</t>
  </si>
  <si>
    <t>Domácí smetanovo-tvarohový "Pacholík", piškoty, ovoce</t>
  </si>
  <si>
    <t>DĚTI ! POZOR !</t>
  </si>
  <si>
    <t>GS5 kody:</t>
  </si>
  <si>
    <t>HL5</t>
  </si>
  <si>
    <t>MINUTKA</t>
  </si>
  <si>
    <t>1a, 3, 7, 9, 10</t>
  </si>
  <si>
    <t>Kuřecí nudličky ve sladkokyselé omáčce se zeleninou, dušená rýže</t>
  </si>
  <si>
    <t>34999, 9993</t>
  </si>
  <si>
    <t>1a,3,9</t>
  </si>
  <si>
    <t>Hovězí s masem, nudlemi a zeleninou</t>
  </si>
  <si>
    <t>Slepičí polévka se strouháním a francouzskou zeleninou</t>
  </si>
  <si>
    <t>1a, 3, 9, 7</t>
  </si>
  <si>
    <t>Zelná s paprikou a bramborami</t>
  </si>
  <si>
    <t>Hovězí guláš, houskové knedlíky</t>
  </si>
  <si>
    <t>1a,3,6,7</t>
  </si>
  <si>
    <t>8419. 9992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</si>
  <si>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20.Týden 2025</t>
    </r>
  </si>
  <si>
    <t>Vepřová krkovička na česneku, dušený špenát, houskové knedlíky</t>
  </si>
  <si>
    <t>Hovězí polévka s těstovinovou rýží</t>
  </si>
  <si>
    <t>1a,9,3</t>
  </si>
  <si>
    <t>8967</t>
  </si>
  <si>
    <t>47133, 47636</t>
  </si>
  <si>
    <t>11838</t>
  </si>
  <si>
    <t>Zeleninový krém z kořenové zeleniny s pečiv. krutony</t>
  </si>
  <si>
    <t>33069, 47654</t>
  </si>
  <si>
    <t>Boloňské špagety s hovězím masem, strouhaný eidam</t>
  </si>
  <si>
    <t>9895, 32986</t>
  </si>
  <si>
    <t>1a,3,9,10</t>
  </si>
  <si>
    <t>Smažený celerový řízek v sýrové strouhance, bramborová kaše, kyselá okurka</t>
  </si>
  <si>
    <t>Pečený sekaný řízek se slaninou a sýrem, vařené brambory s máslem, sterilovaná okurka</t>
  </si>
  <si>
    <t>15382, 10019, 9867</t>
  </si>
  <si>
    <t>41582, 10101, 9867</t>
  </si>
  <si>
    <t>Plněná kuřecí roláda mletým masem, vařené brambory, zelný salát s mrkví</t>
  </si>
  <si>
    <t>15380, 10019, 40821</t>
  </si>
  <si>
    <t>Pomalu pečená vepřová panenka s pečeným česnekem, grilovaná sezónní zelenina (200g)</t>
  </si>
  <si>
    <t>10046, 33442</t>
  </si>
  <si>
    <t>1a,7,6</t>
  </si>
  <si>
    <t>11883, 11399</t>
  </si>
  <si>
    <t>Plněná vepřová kapsa s nivou a šunkou, smažené americké brambory</t>
  </si>
  <si>
    <t>Kuřecí prsa zapečená se šunkou, blanšírovanou brokolicí a sýrem, smažené bramborové placičky rosties</t>
  </si>
  <si>
    <t>15819, 37486</t>
  </si>
  <si>
    <t>Kuřízek + rajče !</t>
  </si>
  <si>
    <t>Pečené vepřové karé (pečeně) se smetanovu omáčkou, jasmínová rýže</t>
  </si>
  <si>
    <t>Smažené kuřecí prsní mini-řízečky, vařené brambory s máslem, rajčátko</t>
  </si>
  <si>
    <t>Boloňské špagety s masovým ragú, strouhaný sýr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</si>
</sst>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6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b/>
      <i/>
      <sz val="12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10"/>
      <color theme="4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9"/>
      <color rgb="FFFF0000"/>
      <name val="Calibri"/>
      <family val="2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sz val="7"/>
      <color rgb="FFFF0000"/>
      <name val="Calibri"/>
      <family val="2"/>
      <charset val="238"/>
    </font>
    <font>
      <b/>
      <sz val="9"/>
      <color theme="4"/>
      <name val="Arial CE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9"/>
      <name val="Arial"/>
      <family val="2"/>
      <charset val="238"/>
    </font>
    <font>
      <b/>
      <sz val="8"/>
      <name val="Arial CE"/>
      <charset val="238"/>
    </font>
    <font>
      <b/>
      <i/>
      <u/>
      <sz val="9"/>
      <name val="Arial Narrow"/>
      <family val="2"/>
      <charset val="238"/>
    </font>
    <font>
      <sz val="8.5"/>
      <color theme="1"/>
      <name val="Arial"/>
      <family val="2"/>
      <charset val="238"/>
    </font>
    <font>
      <b/>
      <sz val="8.5"/>
      <color theme="1"/>
      <name val="Arial"/>
      <family val="2"/>
      <charset val="238"/>
    </font>
    <font>
      <b/>
      <i/>
      <sz val="11"/>
      <color rgb="FF0070C0"/>
      <name val="Arial CE"/>
      <charset val="238"/>
    </font>
    <font>
      <b/>
      <i/>
      <sz val="9"/>
      <color theme="5" tint="-0.499984740745262"/>
      <name val="Arial Narrow"/>
      <family val="2"/>
      <charset val="238"/>
    </font>
    <font>
      <b/>
      <i/>
      <sz val="11"/>
      <color rgb="FF0070C0"/>
      <name val="Arial Narrow"/>
      <family val="2"/>
      <charset val="238"/>
    </font>
    <font>
      <b/>
      <sz val="12"/>
      <color rgb="FFFF0000"/>
      <name val="Arial CE"/>
      <charset val="238"/>
    </font>
    <font>
      <b/>
      <sz val="9"/>
      <color theme="5" tint="-0.499984740745262"/>
      <name val="Arial Narrow"/>
      <family val="2"/>
      <charset val="238"/>
    </font>
    <font>
      <b/>
      <sz val="10"/>
      <color theme="5" tint="-0.499984740745262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2"/>
      <color theme="3" tint="-0.249977111117893"/>
      <name val="Arial CE"/>
      <charset val="238"/>
    </font>
    <font>
      <b/>
      <sz val="12"/>
      <color rgb="FFC0000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2" tint="-0.749992370372631"/>
      <name val="Calibri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12"/>
      <color rgb="FF7030A0"/>
      <name val="Calibri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3"/>
      <color theme="1"/>
      <name val="Calibri"/>
      <family val="2"/>
      <charset val="238"/>
    </font>
    <font>
      <b/>
      <sz val="1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7.7"/>
      <color theme="1"/>
      <name val="Arial"/>
      <family val="2"/>
      <charset val="238"/>
    </font>
    <font>
      <sz val="8"/>
      <name val="Times New Roman CE"/>
      <family val="1"/>
      <charset val="238"/>
    </font>
    <font>
      <i/>
      <sz val="8"/>
      <name val="Times New Roman CE"/>
      <family val="1"/>
      <charset val="238"/>
    </font>
    <font>
      <i/>
      <u/>
      <sz val="10"/>
      <name val="Times New Roman CE"/>
      <charset val="238"/>
    </font>
    <font>
      <sz val="8"/>
      <color theme="1"/>
      <name val="Arial CE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name val="Arial CE"/>
      <charset val="238"/>
    </font>
    <font>
      <i/>
      <u/>
      <sz val="9"/>
      <name val="Arial Narrow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sz val="11"/>
      <color rgb="FFFF0000"/>
      <name val="Arial Narrow"/>
      <family val="2"/>
    </font>
    <font>
      <b/>
      <sz val="10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784">
    <xf numFmtId="0" fontId="0" fillId="0" borderId="0"/>
    <xf numFmtId="164" fontId="31" fillId="0" borderId="0"/>
    <xf numFmtId="44" fontId="6" fillId="0" borderId="0" applyFont="0" applyFill="0" applyBorder="0" applyAlignment="0" applyProtection="0"/>
    <xf numFmtId="0" fontId="32" fillId="0" borderId="0"/>
    <xf numFmtId="0" fontId="7" fillId="0" borderId="0"/>
    <xf numFmtId="0" fontId="6" fillId="0" borderId="0"/>
    <xf numFmtId="0" fontId="6" fillId="0" borderId="0"/>
    <xf numFmtId="0" fontId="16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</cellStyleXfs>
  <cellXfs count="603">
    <xf numFmtId="0" fontId="0" fillId="0" borderId="0" xfId="0"/>
    <xf numFmtId="0" fontId="11" fillId="0" borderId="0" xfId="0" applyFont="1" applyAlignment="1">
      <alignment horizontal="center"/>
    </xf>
    <xf numFmtId="0" fontId="14" fillId="0" borderId="0" xfId="0" applyFont="1"/>
    <xf numFmtId="0" fontId="21" fillId="0" borderId="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6" fillId="0" borderId="0" xfId="0" applyFont="1"/>
    <xf numFmtId="0" fontId="23" fillId="2" borderId="12" xfId="6" applyFont="1" applyFill="1" applyBorder="1"/>
    <xf numFmtId="0" fontId="24" fillId="2" borderId="12" xfId="6" applyFont="1" applyFill="1" applyBorder="1"/>
    <xf numFmtId="0" fontId="6" fillId="0" borderId="0" xfId="6"/>
    <xf numFmtId="0" fontId="6" fillId="2" borderId="13" xfId="6" applyFill="1" applyBorder="1"/>
    <xf numFmtId="0" fontId="6" fillId="2" borderId="14" xfId="6" applyFill="1" applyBorder="1"/>
    <xf numFmtId="3" fontId="26" fillId="2" borderId="13" xfId="6" applyNumberFormat="1" applyFont="1" applyFill="1" applyBorder="1"/>
    <xf numFmtId="0" fontId="6" fillId="2" borderId="15" xfId="6" applyFill="1" applyBorder="1"/>
    <xf numFmtId="0" fontId="6" fillId="2" borderId="12" xfId="6" applyFill="1" applyBorder="1" applyAlignment="1">
      <alignment wrapText="1"/>
    </xf>
    <xf numFmtId="0" fontId="6" fillId="2" borderId="12" xfId="6" applyFill="1" applyBorder="1" applyAlignment="1">
      <alignment horizontal="left"/>
    </xf>
    <xf numFmtId="0" fontId="6" fillId="2" borderId="16" xfId="6" applyFill="1" applyBorder="1"/>
    <xf numFmtId="0" fontId="6" fillId="2" borderId="17" xfId="6" applyFill="1" applyBorder="1"/>
    <xf numFmtId="0" fontId="6" fillId="2" borderId="12" xfId="6" applyFill="1" applyBorder="1" applyAlignment="1">
      <alignment horizontal="center"/>
    </xf>
    <xf numFmtId="0" fontId="6" fillId="2" borderId="17" xfId="6" applyFill="1" applyBorder="1" applyAlignment="1">
      <alignment horizontal="left"/>
    </xf>
    <xf numFmtId="0" fontId="6" fillId="2" borderId="16" xfId="6" applyFill="1" applyBorder="1" applyAlignment="1">
      <alignment horizontal="center"/>
    </xf>
    <xf numFmtId="0" fontId="6" fillId="2" borderId="13" xfId="6" applyFill="1" applyBorder="1" applyAlignment="1">
      <alignment horizontal="center"/>
    </xf>
    <xf numFmtId="0" fontId="6" fillId="2" borderId="14" xfId="6" applyFill="1" applyBorder="1" applyAlignment="1">
      <alignment horizontal="center"/>
    </xf>
    <xf numFmtId="0" fontId="6" fillId="2" borderId="17" xfId="6" applyFill="1" applyBorder="1" applyAlignment="1">
      <alignment horizontal="center"/>
    </xf>
    <xf numFmtId="2" fontId="19" fillId="2" borderId="14" xfId="6" applyNumberFormat="1" applyFont="1" applyFill="1" applyBorder="1" applyAlignment="1">
      <alignment horizontal="right"/>
    </xf>
    <xf numFmtId="2" fontId="6" fillId="2" borderId="17" xfId="6" applyNumberFormat="1" applyFill="1" applyBorder="1" applyAlignment="1">
      <alignment horizontal="right"/>
    </xf>
    <xf numFmtId="2" fontId="6" fillId="2" borderId="17" xfId="6" applyNumberFormat="1" applyFill="1" applyBorder="1"/>
    <xf numFmtId="0" fontId="6" fillId="2" borderId="17" xfId="6" applyFill="1" applyBorder="1" applyAlignment="1">
      <alignment horizontal="right"/>
    </xf>
    <xf numFmtId="2" fontId="19" fillId="2" borderId="13" xfId="6" applyNumberFormat="1" applyFont="1" applyFill="1" applyBorder="1" applyAlignment="1">
      <alignment horizontal="right"/>
    </xf>
    <xf numFmtId="165" fontId="6" fillId="2" borderId="17" xfId="6" applyNumberFormat="1" applyFill="1" applyBorder="1" applyAlignment="1">
      <alignment horizontal="right"/>
    </xf>
    <xf numFmtId="0" fontId="6" fillId="2" borderId="13" xfId="6" applyFill="1" applyBorder="1" applyAlignment="1">
      <alignment horizontal="right"/>
    </xf>
    <xf numFmtId="1" fontId="6" fillId="2" borderId="17" xfId="6" applyNumberFormat="1" applyFill="1" applyBorder="1" applyAlignment="1">
      <alignment horizontal="right"/>
    </xf>
    <xf numFmtId="2" fontId="6" fillId="0" borderId="15" xfId="6" applyNumberFormat="1" applyBorder="1" applyAlignment="1">
      <alignment horizontal="right"/>
    </xf>
    <xf numFmtId="0" fontId="6" fillId="2" borderId="6" xfId="6" applyFill="1" applyBorder="1"/>
    <xf numFmtId="49" fontId="6" fillId="2" borderId="13" xfId="6" applyNumberFormat="1" applyFill="1" applyBorder="1"/>
    <xf numFmtId="0" fontId="27" fillId="0" borderId="0" xfId="6" applyFont="1"/>
    <xf numFmtId="0" fontId="37" fillId="0" borderId="0" xfId="0" applyFont="1" applyAlignment="1">
      <alignment horizontal="center"/>
    </xf>
    <xf numFmtId="0" fontId="38" fillId="0" borderId="0" xfId="0" applyFont="1"/>
    <xf numFmtId="0" fontId="10" fillId="0" borderId="0" xfId="0" applyFont="1" applyAlignment="1">
      <alignment horizontal="center"/>
    </xf>
    <xf numFmtId="0" fontId="15" fillId="0" borderId="0" xfId="0" applyFont="1"/>
    <xf numFmtId="0" fontId="39" fillId="0" borderId="0" xfId="0" applyFont="1"/>
    <xf numFmtId="0" fontId="10" fillId="0" borderId="18" xfId="0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/>
    <xf numFmtId="0" fontId="14" fillId="0" borderId="0" xfId="0" applyFont="1" applyAlignment="1">
      <alignment horizontal="left"/>
    </xf>
    <xf numFmtId="0" fontId="6" fillId="2" borderId="30" xfId="6" applyFill="1" applyBorder="1"/>
    <xf numFmtId="0" fontId="23" fillId="2" borderId="30" xfId="6" applyFont="1" applyFill="1" applyBorder="1" applyAlignment="1">
      <alignment horizontal="center"/>
    </xf>
    <xf numFmtId="14" fontId="25" fillId="2" borderId="30" xfId="6" applyNumberFormat="1" applyFont="1" applyFill="1" applyBorder="1"/>
    <xf numFmtId="0" fontId="6" fillId="2" borderId="36" xfId="6" applyFill="1" applyBorder="1"/>
    <xf numFmtId="0" fontId="24" fillId="2" borderId="31" xfId="6" applyFont="1" applyFill="1" applyBorder="1"/>
    <xf numFmtId="0" fontId="6" fillId="2" borderId="32" xfId="6" applyFill="1" applyBorder="1"/>
    <xf numFmtId="3" fontId="6" fillId="2" borderId="33" xfId="6" applyNumberFormat="1" applyFill="1" applyBorder="1"/>
    <xf numFmtId="0" fontId="6" fillId="2" borderId="35" xfId="6" applyFill="1" applyBorder="1"/>
    <xf numFmtId="0" fontId="6" fillId="2" borderId="30" xfId="6" applyFill="1" applyBorder="1" applyAlignment="1">
      <alignment horizontal="center"/>
    </xf>
    <xf numFmtId="0" fontId="6" fillId="2" borderId="35" xfId="6" applyFill="1" applyBorder="1" applyAlignment="1">
      <alignment horizontal="center"/>
    </xf>
    <xf numFmtId="0" fontId="6" fillId="2" borderId="31" xfId="6" applyFill="1" applyBorder="1" applyAlignment="1">
      <alignment horizontal="center"/>
    </xf>
    <xf numFmtId="0" fontId="6" fillId="2" borderId="31" xfId="6" applyFill="1" applyBorder="1"/>
    <xf numFmtId="0" fontId="6" fillId="2" borderId="33" xfId="6" applyFill="1" applyBorder="1"/>
    <xf numFmtId="0" fontId="6" fillId="2" borderId="34" xfId="6" applyFill="1" applyBorder="1"/>
    <xf numFmtId="0" fontId="6" fillId="2" borderId="32" xfId="6" applyFill="1" applyBorder="1" applyAlignment="1">
      <alignment horizontal="center"/>
    </xf>
    <xf numFmtId="0" fontId="6" fillId="2" borderId="34" xfId="6" applyFill="1" applyBorder="1" applyAlignment="1">
      <alignment horizontal="center"/>
    </xf>
    <xf numFmtId="0" fontId="6" fillId="0" borderId="35" xfId="6" applyBorder="1"/>
    <xf numFmtId="0" fontId="24" fillId="2" borderId="35" xfId="6" applyFont="1" applyFill="1" applyBorder="1"/>
    <xf numFmtId="0" fontId="25" fillId="2" borderId="32" xfId="6" applyFont="1" applyFill="1" applyBorder="1"/>
    <xf numFmtId="1" fontId="51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55" fillId="9" borderId="37" xfId="0" applyFont="1" applyFill="1" applyBorder="1" applyAlignment="1">
      <alignment horizontal="center" vertical="center" wrapText="1"/>
    </xf>
    <xf numFmtId="0" fontId="55" fillId="10" borderId="37" xfId="0" applyFont="1" applyFill="1" applyBorder="1" applyAlignment="1">
      <alignment horizontal="center" vertical="center" wrapText="1"/>
    </xf>
    <xf numFmtId="0" fontId="55" fillId="11" borderId="37" xfId="0" applyFont="1" applyFill="1" applyBorder="1" applyAlignment="1">
      <alignment horizontal="center" vertical="center" wrapText="1"/>
    </xf>
    <xf numFmtId="0" fontId="55" fillId="7" borderId="37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9" fillId="14" borderId="39" xfId="0" applyFont="1" applyFill="1" applyBorder="1" applyAlignment="1">
      <alignment horizontal="center" vertical="center" wrapText="1"/>
    </xf>
    <xf numFmtId="0" fontId="59" fillId="8" borderId="40" xfId="0" applyFont="1" applyFill="1" applyBorder="1" applyAlignment="1">
      <alignment horizontal="center" vertical="center" wrapText="1"/>
    </xf>
    <xf numFmtId="0" fontId="59" fillId="14" borderId="7" xfId="0" applyFont="1" applyFill="1" applyBorder="1" applyAlignment="1">
      <alignment horizontal="center" vertical="center" wrapText="1"/>
    </xf>
    <xf numFmtId="0" fontId="59" fillId="8" borderId="41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60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1" fillId="4" borderId="45" xfId="0" applyNumberFormat="1" applyFont="1" applyFill="1" applyBorder="1" applyAlignment="1">
      <alignment horizontal="center" vertical="center" wrapText="1"/>
    </xf>
    <xf numFmtId="166" fontId="61" fillId="4" borderId="46" xfId="0" applyNumberFormat="1" applyFont="1" applyFill="1" applyBorder="1" applyAlignment="1">
      <alignment horizontal="center" vertical="center" wrapText="1"/>
    </xf>
    <xf numFmtId="166" fontId="61" fillId="4" borderId="47" xfId="0" applyNumberFormat="1" applyFont="1" applyFill="1" applyBorder="1" applyAlignment="1">
      <alignment horizontal="center" vertical="center" wrapText="1"/>
    </xf>
    <xf numFmtId="166" fontId="61" fillId="4" borderId="48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59" fillId="14" borderId="2" xfId="0" applyFont="1" applyFill="1" applyBorder="1" applyAlignment="1">
      <alignment horizontal="center" vertical="center" wrapText="1"/>
    </xf>
    <xf numFmtId="0" fontId="59" fillId="8" borderId="49" xfId="0" applyFont="1" applyFill="1" applyBorder="1" applyAlignment="1">
      <alignment horizontal="center" vertical="center" wrapText="1"/>
    </xf>
    <xf numFmtId="0" fontId="59" fillId="14" borderId="3" xfId="0" applyFont="1" applyFill="1" applyBorder="1" applyAlignment="1">
      <alignment horizontal="center" vertical="center" wrapText="1"/>
    </xf>
    <xf numFmtId="0" fontId="59" fillId="8" borderId="50" xfId="0" applyFont="1" applyFill="1" applyBorder="1" applyAlignment="1">
      <alignment horizontal="center" vertical="center" wrapText="1"/>
    </xf>
    <xf numFmtId="0" fontId="60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19" fillId="2" borderId="17" xfId="6" applyFont="1" applyFill="1" applyBorder="1" applyAlignment="1">
      <alignment horizontal="center"/>
    </xf>
    <xf numFmtId="0" fontId="49" fillId="0" borderId="26" xfId="65" applyFont="1" applyBorder="1" applyAlignment="1">
      <alignment horizontal="center" vertical="center"/>
    </xf>
    <xf numFmtId="0" fontId="49" fillId="0" borderId="25" xfId="65" applyFont="1" applyBorder="1" applyAlignment="1">
      <alignment horizontal="center" vertical="center"/>
    </xf>
    <xf numFmtId="0" fontId="24" fillId="2" borderId="55" xfId="6" applyFont="1" applyFill="1" applyBorder="1"/>
    <xf numFmtId="0" fontId="6" fillId="2" borderId="55" xfId="6" applyFill="1" applyBorder="1"/>
    <xf numFmtId="3" fontId="19" fillId="2" borderId="32" xfId="6" applyNumberFormat="1" applyFont="1" applyFill="1" applyBorder="1"/>
    <xf numFmtId="0" fontId="6" fillId="2" borderId="0" xfId="6" applyFill="1"/>
    <xf numFmtId="0" fontId="6" fillId="2" borderId="53" xfId="6" applyFill="1" applyBorder="1"/>
    <xf numFmtId="0" fontId="6" fillId="2" borderId="0" xfId="6" applyFill="1" applyAlignment="1">
      <alignment horizontal="center"/>
    </xf>
    <xf numFmtId="0" fontId="6" fillId="2" borderId="55" xfId="6" applyFill="1" applyBorder="1" applyAlignment="1">
      <alignment horizontal="right"/>
    </xf>
    <xf numFmtId="0" fontId="19" fillId="5" borderId="55" xfId="6" applyFont="1" applyFill="1" applyBorder="1" applyAlignment="1">
      <alignment horizontal="left"/>
    </xf>
    <xf numFmtId="0" fontId="6" fillId="5" borderId="14" xfId="6" applyFill="1" applyBorder="1"/>
    <xf numFmtId="0" fontId="6" fillId="0" borderId="17" xfId="6" applyBorder="1"/>
    <xf numFmtId="2" fontId="19" fillId="2" borderId="0" xfId="6" applyNumberFormat="1" applyFont="1" applyFill="1" applyAlignment="1">
      <alignment horizontal="right"/>
    </xf>
    <xf numFmtId="0" fontId="19" fillId="5" borderId="0" xfId="6" applyFont="1" applyFill="1"/>
    <xf numFmtId="0" fontId="19" fillId="2" borderId="55" xfId="6" applyFont="1" applyFill="1" applyBorder="1"/>
    <xf numFmtId="2" fontId="19" fillId="2" borderId="17" xfId="6" applyNumberFormat="1" applyFont="1" applyFill="1" applyBorder="1" applyAlignment="1">
      <alignment horizontal="left"/>
    </xf>
    <xf numFmtId="0" fontId="6" fillId="0" borderId="15" xfId="6" applyBorder="1"/>
    <xf numFmtId="0" fontId="19" fillId="5" borderId="14" xfId="6" applyFont="1" applyFill="1" applyBorder="1"/>
    <xf numFmtId="0" fontId="6" fillId="5" borderId="0" xfId="6" applyFill="1"/>
    <xf numFmtId="0" fontId="48" fillId="4" borderId="55" xfId="6" applyFont="1" applyFill="1" applyBorder="1" applyAlignment="1">
      <alignment horizontal="left"/>
    </xf>
    <xf numFmtId="0" fontId="6" fillId="4" borderId="13" xfId="6" applyFill="1" applyBorder="1"/>
    <xf numFmtId="0" fontId="6" fillId="0" borderId="55" xfId="6" applyBorder="1"/>
    <xf numFmtId="0" fontId="19" fillId="0" borderId="53" xfId="6" applyFont="1" applyBorder="1"/>
    <xf numFmtId="0" fontId="24" fillId="2" borderId="0" xfId="6" applyFont="1" applyFill="1"/>
    <xf numFmtId="0" fontId="6" fillId="0" borderId="32" xfId="6" applyBorder="1"/>
    <xf numFmtId="16" fontId="6" fillId="2" borderId="55" xfId="6" applyNumberFormat="1" applyFill="1" applyBorder="1"/>
    <xf numFmtId="165" fontId="36" fillId="4" borderId="17" xfId="6" applyNumberFormat="1" applyFont="1" applyFill="1" applyBorder="1" applyAlignment="1">
      <alignment horizontal="right"/>
    </xf>
    <xf numFmtId="2" fontId="19" fillId="2" borderId="13" xfId="6" applyNumberFormat="1" applyFont="1" applyFill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vertical="top" wrapText="1"/>
    </xf>
    <xf numFmtId="0" fontId="12" fillId="4" borderId="0" xfId="0" applyFont="1" applyFill="1" applyAlignment="1">
      <alignment horizontal="center" vertical="top" wrapText="1"/>
    </xf>
    <xf numFmtId="0" fontId="9" fillId="0" borderId="56" xfId="0" applyFont="1" applyBorder="1" applyAlignment="1">
      <alignment horizontal="center"/>
    </xf>
    <xf numFmtId="0" fontId="28" fillId="0" borderId="58" xfId="7" applyFont="1" applyBorder="1" applyAlignment="1">
      <alignment horizontal="left"/>
    </xf>
    <xf numFmtId="0" fontId="49" fillId="0" borderId="19" xfId="0" applyFont="1" applyBorder="1" applyAlignment="1">
      <alignment horizontal="center" vertical="center"/>
    </xf>
    <xf numFmtId="0" fontId="28" fillId="4" borderId="58" xfId="7" applyFont="1" applyFill="1" applyBorder="1" applyAlignment="1">
      <alignment horizontal="left"/>
    </xf>
    <xf numFmtId="49" fontId="9" fillId="0" borderId="56" xfId="0" applyNumberFormat="1" applyFont="1" applyBorder="1" applyAlignment="1">
      <alignment horizontal="center"/>
    </xf>
    <xf numFmtId="0" fontId="49" fillId="0" borderId="59" xfId="65" applyFont="1" applyBorder="1" applyAlignment="1">
      <alignment horizontal="center" vertical="center"/>
    </xf>
    <xf numFmtId="0" fontId="67" fillId="0" borderId="59" xfId="0" applyFont="1" applyBorder="1" applyAlignment="1">
      <alignment horizontal="center" vertical="center"/>
    </xf>
    <xf numFmtId="49" fontId="9" fillId="0" borderId="60" xfId="0" applyNumberFormat="1" applyFont="1" applyBorder="1" applyAlignment="1">
      <alignment horizontal="center"/>
    </xf>
    <xf numFmtId="0" fontId="28" fillId="4" borderId="61" xfId="0" applyFont="1" applyFill="1" applyBorder="1" applyAlignment="1">
      <alignment horizontal="left"/>
    </xf>
    <xf numFmtId="0" fontId="49" fillId="0" borderId="62" xfId="0" applyFont="1" applyBorder="1" applyAlignment="1">
      <alignment horizontal="center" vertical="center"/>
    </xf>
    <xf numFmtId="49" fontId="64" fillId="8" borderId="54" xfId="0" applyNumberFormat="1" applyFont="1" applyFill="1" applyBorder="1" applyAlignment="1">
      <alignment horizontal="center"/>
    </xf>
    <xf numFmtId="0" fontId="49" fillId="8" borderId="54" xfId="65" applyFont="1" applyFill="1" applyBorder="1" applyAlignment="1">
      <alignment horizontal="center" vertical="center"/>
    </xf>
    <xf numFmtId="0" fontId="49" fillId="8" borderId="54" xfId="0" applyFont="1" applyFill="1" applyBorder="1" applyAlignment="1">
      <alignment horizontal="center" vertical="center"/>
    </xf>
    <xf numFmtId="1" fontId="51" fillId="8" borderId="54" xfId="0" applyNumberFormat="1" applyFont="1" applyFill="1" applyBorder="1" applyAlignment="1">
      <alignment horizontal="center"/>
    </xf>
    <xf numFmtId="0" fontId="29" fillId="0" borderId="20" xfId="0" applyFont="1" applyBorder="1" applyAlignment="1">
      <alignment horizontal="left"/>
    </xf>
    <xf numFmtId="0" fontId="28" fillId="0" borderId="20" xfId="0" applyFont="1" applyBorder="1" applyAlignment="1">
      <alignment horizontal="left"/>
    </xf>
    <xf numFmtId="0" fontId="70" fillId="16" borderId="18" xfId="0" applyFont="1" applyFill="1" applyBorder="1" applyAlignment="1">
      <alignment horizontal="left"/>
    </xf>
    <xf numFmtId="0" fontId="17" fillId="0" borderId="0" xfId="0" applyFont="1"/>
    <xf numFmtId="0" fontId="9" fillId="0" borderId="0" xfId="0" applyFont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9" fillId="5" borderId="64" xfId="0" applyFont="1" applyFill="1" applyBorder="1" applyAlignment="1">
      <alignment horizontal="left"/>
    </xf>
    <xf numFmtId="0" fontId="0" fillId="5" borderId="65" xfId="0" applyFill="1" applyBorder="1"/>
    <xf numFmtId="0" fontId="19" fillId="5" borderId="0" xfId="0" applyFont="1" applyFill="1"/>
    <xf numFmtId="0" fontId="19" fillId="5" borderId="65" xfId="0" applyFont="1" applyFill="1" applyBorder="1"/>
    <xf numFmtId="0" fontId="0" fillId="5" borderId="0" xfId="0" applyFill="1"/>
    <xf numFmtId="0" fontId="9" fillId="5" borderId="56" xfId="0" applyFont="1" applyFill="1" applyBorder="1" applyAlignment="1">
      <alignment horizontal="center"/>
    </xf>
    <xf numFmtId="14" fontId="28" fillId="5" borderId="57" xfId="0" applyNumberFormat="1" applyFont="1" applyFill="1" applyBorder="1" applyAlignment="1">
      <alignment horizontal="left"/>
    </xf>
    <xf numFmtId="0" fontId="49" fillId="5" borderId="19" xfId="0" applyFont="1" applyFill="1" applyBorder="1" applyAlignment="1">
      <alignment horizontal="center" vertical="center"/>
    </xf>
    <xf numFmtId="0" fontId="67" fillId="5" borderId="25" xfId="0" applyFont="1" applyFill="1" applyBorder="1" applyAlignment="1">
      <alignment horizontal="center" vertical="center"/>
    </xf>
    <xf numFmtId="0" fontId="65" fillId="5" borderId="17" xfId="63" applyFont="1" applyFill="1" applyBorder="1" applyAlignment="1">
      <alignment horizontal="center" vertical="center"/>
    </xf>
    <xf numFmtId="2" fontId="51" fillId="5" borderId="5" xfId="0" applyNumberFormat="1" applyFont="1" applyFill="1" applyBorder="1" applyAlignment="1">
      <alignment horizontal="center"/>
    </xf>
    <xf numFmtId="0" fontId="14" fillId="5" borderId="0" xfId="0" applyFont="1" applyFill="1"/>
    <xf numFmtId="0" fontId="8" fillId="5" borderId="19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63" fillId="5" borderId="0" xfId="63" applyFont="1" applyFill="1"/>
    <xf numFmtId="0" fontId="14" fillId="5" borderId="5" xfId="0" applyFont="1" applyFill="1" applyBorder="1"/>
    <xf numFmtId="0" fontId="68" fillId="8" borderId="54" xfId="0" applyFont="1" applyFill="1" applyBorder="1" applyAlignment="1">
      <alignment horizontal="center" vertical="center"/>
    </xf>
    <xf numFmtId="0" fontId="69" fillId="8" borderId="54" xfId="0" applyFont="1" applyFill="1" applyBorder="1" applyAlignment="1">
      <alignment horizontal="center" vertical="center"/>
    </xf>
    <xf numFmtId="0" fontId="68" fillId="8" borderId="54" xfId="63" applyFont="1" applyFill="1" applyBorder="1" applyAlignment="1">
      <alignment horizontal="center" vertical="center"/>
    </xf>
    <xf numFmtId="0" fontId="14" fillId="8" borderId="0" xfId="0" applyFont="1" applyFill="1"/>
    <xf numFmtId="0" fontId="13" fillId="17" borderId="4" xfId="0" applyFont="1" applyFill="1" applyBorder="1" applyAlignment="1">
      <alignment horizontal="center"/>
    </xf>
    <xf numFmtId="0" fontId="13" fillId="17" borderId="9" xfId="0" applyFont="1" applyFill="1" applyBorder="1" applyAlignment="1">
      <alignment horizontal="left"/>
    </xf>
    <xf numFmtId="0" fontId="14" fillId="17" borderId="0" xfId="0" applyFont="1" applyFill="1"/>
    <xf numFmtId="0" fontId="13" fillId="17" borderId="68" xfId="0" applyFont="1" applyFill="1" applyBorder="1" applyAlignment="1">
      <alignment horizontal="center"/>
    </xf>
    <xf numFmtId="0" fontId="9" fillId="17" borderId="21" xfId="0" applyFont="1" applyFill="1" applyBorder="1" applyAlignment="1">
      <alignment horizontal="center"/>
    </xf>
    <xf numFmtId="0" fontId="13" fillId="17" borderId="69" xfId="63" applyFont="1" applyFill="1" applyBorder="1" applyAlignment="1">
      <alignment horizontal="center"/>
    </xf>
    <xf numFmtId="0" fontId="35" fillId="17" borderId="21" xfId="0" applyFont="1" applyFill="1" applyBorder="1" applyAlignment="1">
      <alignment horizontal="center"/>
    </xf>
    <xf numFmtId="2" fontId="13" fillId="17" borderId="21" xfId="0" applyNumberFormat="1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2" fillId="4" borderId="1" xfId="0" applyFont="1" applyFill="1" applyBorder="1" applyAlignment="1">
      <alignment horizontal="center" vertical="center"/>
    </xf>
    <xf numFmtId="0" fontId="8" fillId="18" borderId="25" xfId="65" applyFont="1" applyFill="1" applyBorder="1" applyAlignment="1">
      <alignment horizontal="center"/>
    </xf>
    <xf numFmtId="0" fontId="52" fillId="0" borderId="33" xfId="0" applyFont="1" applyBorder="1" applyAlignment="1">
      <alignment horizontal="center" vertical="center"/>
    </xf>
    <xf numFmtId="0" fontId="49" fillId="18" borderId="25" xfId="65" applyFont="1" applyFill="1" applyBorder="1" applyAlignment="1">
      <alignment horizontal="center" vertical="center"/>
    </xf>
    <xf numFmtId="0" fontId="13" fillId="19" borderId="4" xfId="0" applyFont="1" applyFill="1" applyBorder="1" applyAlignment="1">
      <alignment horizontal="center"/>
    </xf>
    <xf numFmtId="0" fontId="33" fillId="0" borderId="0" xfId="0" applyFont="1" applyAlignment="1">
      <alignment horizontal="center" vertical="top" wrapText="1"/>
    </xf>
    <xf numFmtId="0" fontId="35" fillId="5" borderId="6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72" fillId="0" borderId="1" xfId="0" applyFont="1" applyBorder="1" applyAlignment="1">
      <alignment horizontal="center" vertical="center"/>
    </xf>
    <xf numFmtId="0" fontId="68" fillId="20" borderId="54" xfId="0" applyFont="1" applyFill="1" applyBorder="1" applyAlignment="1">
      <alignment horizontal="center" vertical="center"/>
    </xf>
    <xf numFmtId="0" fontId="49" fillId="18" borderId="19" xfId="0" applyFont="1" applyFill="1" applyBorder="1" applyAlignment="1">
      <alignment horizontal="center" vertical="center"/>
    </xf>
    <xf numFmtId="0" fontId="13" fillId="19" borderId="70" xfId="0" applyFont="1" applyFill="1" applyBorder="1" applyAlignment="1">
      <alignment horizontal="center"/>
    </xf>
    <xf numFmtId="0" fontId="73" fillId="0" borderId="0" xfId="0" applyFont="1"/>
    <xf numFmtId="0" fontId="73" fillId="0" borderId="0" xfId="0" applyFont="1" applyAlignment="1">
      <alignment horizontal="left"/>
    </xf>
    <xf numFmtId="0" fontId="20" fillId="0" borderId="0" xfId="0" applyFont="1"/>
    <xf numFmtId="0" fontId="20" fillId="4" borderId="0" xfId="0" applyFont="1" applyFill="1"/>
    <xf numFmtId="0" fontId="20" fillId="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74" fillId="5" borderId="0" xfId="0" applyFont="1" applyFill="1" applyAlignment="1">
      <alignment horizontal="center" vertical="center"/>
    </xf>
    <xf numFmtId="1" fontId="75" fillId="0" borderId="1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3" fontId="46" fillId="2" borderId="32" xfId="6" applyNumberFormat="1" applyFont="1" applyFill="1" applyBorder="1"/>
    <xf numFmtId="0" fontId="43" fillId="2" borderId="32" xfId="6" applyFont="1" applyFill="1" applyBorder="1"/>
    <xf numFmtId="0" fontId="46" fillId="2" borderId="32" xfId="6" applyFont="1" applyFill="1" applyBorder="1"/>
    <xf numFmtId="0" fontId="46" fillId="5" borderId="55" xfId="6" applyFont="1" applyFill="1" applyBorder="1" applyAlignment="1">
      <alignment horizontal="left"/>
    </xf>
    <xf numFmtId="0" fontId="43" fillId="5" borderId="14" xfId="6" applyFont="1" applyFill="1" applyBorder="1"/>
    <xf numFmtId="0" fontId="46" fillId="5" borderId="0" xfId="6" applyFont="1" applyFill="1"/>
    <xf numFmtId="0" fontId="46" fillId="5" borderId="14" xfId="6" applyFont="1" applyFill="1" applyBorder="1"/>
    <xf numFmtId="0" fontId="43" fillId="5" borderId="0" xfId="6" applyFont="1" applyFill="1"/>
    <xf numFmtId="0" fontId="19" fillId="2" borderId="64" xfId="6" applyFont="1" applyFill="1" applyBorder="1" applyAlignment="1">
      <alignment horizontal="left" vertical="center"/>
    </xf>
    <xf numFmtId="0" fontId="6" fillId="2" borderId="66" xfId="6" applyFill="1" applyBorder="1"/>
    <xf numFmtId="0" fontId="19" fillId="0" borderId="64" xfId="6" applyFont="1" applyBorder="1" applyAlignment="1">
      <alignment vertical="center"/>
    </xf>
    <xf numFmtId="0" fontId="6" fillId="2" borderId="65" xfId="6" applyFill="1" applyBorder="1"/>
    <xf numFmtId="0" fontId="8" fillId="5" borderId="54" xfId="0" applyFont="1" applyFill="1" applyBorder="1" applyAlignment="1">
      <alignment horizontal="left"/>
    </xf>
    <xf numFmtId="14" fontId="8" fillId="18" borderId="55" xfId="0" applyNumberFormat="1" applyFont="1" applyFill="1" applyBorder="1" applyAlignment="1">
      <alignment horizontal="center"/>
    </xf>
    <xf numFmtId="0" fontId="49" fillId="0" borderId="74" xfId="0" applyFont="1" applyBorder="1" applyAlignment="1">
      <alignment horizontal="center" vertical="center"/>
    </xf>
    <xf numFmtId="0" fontId="52" fillId="0" borderId="73" xfId="0" applyFont="1" applyBorder="1" applyAlignment="1">
      <alignment horizontal="center" vertical="center"/>
    </xf>
    <xf numFmtId="0" fontId="65" fillId="5" borderId="5" xfId="0" applyFont="1" applyFill="1" applyBorder="1"/>
    <xf numFmtId="0" fontId="63" fillId="5" borderId="5" xfId="0" applyFont="1" applyFill="1" applyBorder="1"/>
    <xf numFmtId="0" fontId="13" fillId="17" borderId="21" xfId="0" applyFont="1" applyFill="1" applyBorder="1" applyAlignment="1">
      <alignment horizontal="center"/>
    </xf>
    <xf numFmtId="0" fontId="78" fillId="0" borderId="0" xfId="0" applyFont="1"/>
    <xf numFmtId="0" fontId="10" fillId="0" borderId="79" xfId="0" applyFont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center"/>
      <protection locked="0"/>
    </xf>
    <xf numFmtId="0" fontId="7" fillId="0" borderId="0" xfId="1782"/>
    <xf numFmtId="0" fontId="7" fillId="0" borderId="0" xfId="1782" applyAlignment="1">
      <alignment horizontal="left"/>
    </xf>
    <xf numFmtId="0" fontId="87" fillId="0" borderId="0" xfId="1782" applyFont="1"/>
    <xf numFmtId="0" fontId="81" fillId="0" borderId="0" xfId="1782" applyFont="1" applyAlignment="1">
      <alignment horizontal="center" vertical="center"/>
    </xf>
    <xf numFmtId="0" fontId="7" fillId="0" borderId="0" xfId="1782" applyAlignment="1">
      <alignment horizontal="center" vertical="center"/>
    </xf>
    <xf numFmtId="0" fontId="90" fillId="0" borderId="83" xfId="1782" applyFont="1" applyBorder="1" applyAlignment="1">
      <alignment horizontal="left" vertical="center" wrapText="1"/>
    </xf>
    <xf numFmtId="0" fontId="84" fillId="0" borderId="84" xfId="1782" applyFont="1" applyBorder="1" applyAlignment="1">
      <alignment horizontal="center" vertical="center" wrapText="1"/>
    </xf>
    <xf numFmtId="0" fontId="83" fillId="0" borderId="0" xfId="1782" applyFont="1" applyAlignment="1">
      <alignment vertical="center"/>
    </xf>
    <xf numFmtId="49" fontId="88" fillId="0" borderId="83" xfId="1782" applyNumberFormat="1" applyFont="1" applyBorder="1" applyAlignment="1">
      <alignment horizontal="center" vertical="center" wrapText="1"/>
    </xf>
    <xf numFmtId="0" fontId="91" fillId="0" borderId="84" xfId="1782" applyFont="1" applyBorder="1" applyAlignment="1">
      <alignment horizontal="center" vertical="center" wrapText="1"/>
    </xf>
    <xf numFmtId="0" fontId="88" fillId="0" borderId="0" xfId="1782" applyFont="1" applyAlignment="1">
      <alignment horizontal="center" vertical="center"/>
    </xf>
    <xf numFmtId="0" fontId="102" fillId="0" borderId="0" xfId="1782" applyFont="1" applyAlignment="1">
      <alignment vertical="center"/>
    </xf>
    <xf numFmtId="49" fontId="91" fillId="0" borderId="84" xfId="1782" applyNumberFormat="1" applyFont="1" applyBorder="1" applyAlignment="1">
      <alignment horizontal="center" vertical="center" wrapText="1"/>
    </xf>
    <xf numFmtId="0" fontId="7" fillId="0" borderId="0" xfId="1782" applyAlignment="1">
      <alignment vertical="top"/>
    </xf>
    <xf numFmtId="0" fontId="104" fillId="0" borderId="0" xfId="1782" applyFont="1"/>
    <xf numFmtId="0" fontId="106" fillId="0" borderId="0" xfId="1782" applyFont="1"/>
    <xf numFmtId="0" fontId="19" fillId="0" borderId="55" xfId="6" applyFont="1" applyBorder="1"/>
    <xf numFmtId="0" fontId="107" fillId="2" borderId="55" xfId="6" applyFont="1" applyFill="1" applyBorder="1"/>
    <xf numFmtId="0" fontId="76" fillId="0" borderId="92" xfId="0" applyFont="1" applyBorder="1" applyAlignment="1" applyProtection="1">
      <alignment horizontal="center"/>
      <protection locked="0"/>
    </xf>
    <xf numFmtId="49" fontId="77" fillId="0" borderId="94" xfId="0" applyNumberFormat="1" applyFont="1" applyBorder="1" applyAlignment="1" applyProtection="1">
      <alignment horizontal="center"/>
      <protection locked="0"/>
    </xf>
    <xf numFmtId="0" fontId="8" fillId="5" borderId="65" xfId="0" applyFont="1" applyFill="1" applyBorder="1" applyAlignment="1">
      <alignment horizontal="center"/>
    </xf>
    <xf numFmtId="0" fontId="68" fillId="8" borderId="98" xfId="0" applyFont="1" applyFill="1" applyBorder="1" applyAlignment="1">
      <alignment horizontal="center" vertical="center"/>
    </xf>
    <xf numFmtId="0" fontId="50" fillId="4" borderId="24" xfId="0" applyFont="1" applyFill="1" applyBorder="1" applyAlignment="1">
      <alignment horizontal="center" vertical="center"/>
    </xf>
    <xf numFmtId="0" fontId="49" fillId="5" borderId="65" xfId="0" applyFont="1" applyFill="1" applyBorder="1" applyAlignment="1">
      <alignment horizontal="center" vertical="center"/>
    </xf>
    <xf numFmtId="0" fontId="13" fillId="17" borderId="99" xfId="0" applyFont="1" applyFill="1" applyBorder="1" applyAlignment="1">
      <alignment horizontal="center"/>
    </xf>
    <xf numFmtId="0" fontId="63" fillId="5" borderId="6" xfId="63" applyFont="1" applyFill="1" applyBorder="1"/>
    <xf numFmtId="0" fontId="68" fillId="8" borderId="100" xfId="63" applyFont="1" applyFill="1" applyBorder="1" applyAlignment="1">
      <alignment horizontal="center" vertical="center"/>
    </xf>
    <xf numFmtId="0" fontId="65" fillId="5" borderId="5" xfId="63" applyFont="1" applyFill="1" applyBorder="1" applyAlignment="1">
      <alignment horizontal="center" vertical="center"/>
    </xf>
    <xf numFmtId="0" fontId="13" fillId="17" borderId="21" xfId="63" applyFont="1" applyFill="1" applyBorder="1" applyAlignment="1">
      <alignment horizontal="center"/>
    </xf>
    <xf numFmtId="0" fontId="76" fillId="0" borderId="104" xfId="0" applyFont="1" applyBorder="1" applyAlignment="1" applyProtection="1">
      <alignment horizontal="center"/>
      <protection locked="0"/>
    </xf>
    <xf numFmtId="49" fontId="77" fillId="0" borderId="105" xfId="0" applyNumberFormat="1" applyFont="1" applyBorder="1" applyAlignment="1" applyProtection="1">
      <alignment horizontal="center"/>
      <protection locked="0"/>
    </xf>
    <xf numFmtId="0" fontId="115" fillId="4" borderId="7" xfId="0" applyFont="1" applyFill="1" applyBorder="1" applyAlignment="1">
      <alignment horizontal="center" vertical="center"/>
    </xf>
    <xf numFmtId="0" fontId="115" fillId="4" borderId="17" xfId="63" applyFont="1" applyFill="1" applyBorder="1" applyAlignment="1">
      <alignment horizontal="center" vertical="center"/>
    </xf>
    <xf numFmtId="0" fontId="116" fillId="4" borderId="25" xfId="0" applyFont="1" applyFill="1" applyBorder="1" applyAlignment="1">
      <alignment horizontal="left" vertical="center"/>
    </xf>
    <xf numFmtId="0" fontId="115" fillId="4" borderId="5" xfId="63" applyFont="1" applyFill="1" applyBorder="1" applyAlignment="1">
      <alignment horizontal="center" vertical="center"/>
    </xf>
    <xf numFmtId="0" fontId="115" fillId="4" borderId="65" xfId="0" applyFont="1" applyFill="1" applyBorder="1" applyAlignment="1">
      <alignment horizontal="center" vertical="center"/>
    </xf>
    <xf numFmtId="0" fontId="115" fillId="4" borderId="5" xfId="0" applyFont="1" applyFill="1" applyBorder="1" applyAlignment="1">
      <alignment horizontal="center" vertical="center"/>
    </xf>
    <xf numFmtId="0" fontId="118" fillId="4" borderId="5" xfId="0" applyFont="1" applyFill="1" applyBorder="1" applyAlignment="1">
      <alignment horizontal="center" vertical="center"/>
    </xf>
    <xf numFmtId="0" fontId="118" fillId="4" borderId="17" xfId="63" applyFont="1" applyFill="1" applyBorder="1" applyAlignment="1">
      <alignment horizontal="center" vertical="center"/>
    </xf>
    <xf numFmtId="0" fontId="119" fillId="4" borderId="25" xfId="0" applyFont="1" applyFill="1" applyBorder="1" applyAlignment="1">
      <alignment horizontal="left" vertical="center"/>
    </xf>
    <xf numFmtId="0" fontId="118" fillId="4" borderId="5" xfId="63" applyFont="1" applyFill="1" applyBorder="1" applyAlignment="1">
      <alignment horizontal="center" vertical="center"/>
    </xf>
    <xf numFmtId="0" fontId="118" fillId="4" borderId="65" xfId="0" applyFont="1" applyFill="1" applyBorder="1" applyAlignment="1">
      <alignment horizontal="center" vertical="center"/>
    </xf>
    <xf numFmtId="0" fontId="118" fillId="4" borderId="75" xfId="0" applyFont="1" applyFill="1" applyBorder="1" applyAlignment="1">
      <alignment horizontal="center" vertical="center"/>
    </xf>
    <xf numFmtId="0" fontId="118" fillId="4" borderId="63" xfId="63" applyFont="1" applyFill="1" applyBorder="1" applyAlignment="1">
      <alignment horizontal="center" vertical="center"/>
    </xf>
    <xf numFmtId="0" fontId="119" fillId="4" borderId="59" xfId="0" applyFont="1" applyFill="1" applyBorder="1" applyAlignment="1">
      <alignment horizontal="left" vertical="center"/>
    </xf>
    <xf numFmtId="0" fontId="118" fillId="4" borderId="75" xfId="63" applyFont="1" applyFill="1" applyBorder="1" applyAlignment="1">
      <alignment horizontal="center" vertical="center"/>
    </xf>
    <xf numFmtId="0" fontId="118" fillId="4" borderId="80" xfId="0" applyFont="1" applyFill="1" applyBorder="1" applyAlignment="1">
      <alignment horizontal="center" vertical="center"/>
    </xf>
    <xf numFmtId="1" fontId="51" fillId="0" borderId="75" xfId="0" applyNumberFormat="1" applyFont="1" applyBorder="1" applyAlignment="1">
      <alignment horizontal="center"/>
    </xf>
    <xf numFmtId="1" fontId="51" fillId="4" borderId="5" xfId="0" applyNumberFormat="1" applyFont="1" applyFill="1" applyBorder="1" applyAlignment="1">
      <alignment horizontal="center"/>
    </xf>
    <xf numFmtId="1" fontId="51" fillId="4" borderId="75" xfId="0" applyNumberFormat="1" applyFont="1" applyFill="1" applyBorder="1" applyAlignment="1">
      <alignment horizontal="center"/>
    </xf>
    <xf numFmtId="0" fontId="88" fillId="0" borderId="83" xfId="1782" applyFont="1" applyBorder="1" applyAlignment="1">
      <alignment horizontal="center" vertical="center" wrapText="1"/>
    </xf>
    <xf numFmtId="0" fontId="7" fillId="0" borderId="0" xfId="1782" applyAlignment="1">
      <alignment vertical="center"/>
    </xf>
    <xf numFmtId="0" fontId="52" fillId="0" borderId="94" xfId="0" applyFont="1" applyBorder="1" applyAlignment="1">
      <alignment horizontal="center" vertical="center"/>
    </xf>
    <xf numFmtId="0" fontId="109" fillId="4" borderId="56" xfId="0" applyFont="1" applyFill="1" applyBorder="1" applyAlignment="1">
      <alignment horizontal="center"/>
    </xf>
    <xf numFmtId="0" fontId="122" fillId="0" borderId="26" xfId="0" applyFont="1" applyBorder="1" applyAlignment="1">
      <alignment horizontal="center" vertical="center"/>
    </xf>
    <xf numFmtId="0" fontId="122" fillId="0" borderId="25" xfId="0" applyFont="1" applyBorder="1" applyAlignment="1">
      <alignment horizontal="center" vertical="center"/>
    </xf>
    <xf numFmtId="0" fontId="123" fillId="0" borderId="25" xfId="0" applyFont="1" applyBorder="1" applyAlignment="1">
      <alignment horizontal="center" vertical="center"/>
    </xf>
    <xf numFmtId="0" fontId="123" fillId="0" borderId="59" xfId="0" applyFont="1" applyBorder="1" applyAlignment="1">
      <alignment horizontal="center" vertical="center"/>
    </xf>
    <xf numFmtId="0" fontId="23" fillId="2" borderId="79" xfId="6" applyFont="1" applyFill="1" applyBorder="1"/>
    <xf numFmtId="0" fontId="24" fillId="2" borderId="79" xfId="6" applyFont="1" applyFill="1" applyBorder="1"/>
    <xf numFmtId="0" fontId="6" fillId="2" borderId="80" xfId="6" applyFill="1" applyBorder="1"/>
    <xf numFmtId="0" fontId="24" fillId="2" borderId="64" xfId="6" applyFont="1" applyFill="1" applyBorder="1"/>
    <xf numFmtId="0" fontId="6" fillId="2" borderId="64" xfId="6" applyFill="1" applyBorder="1"/>
    <xf numFmtId="3" fontId="26" fillId="2" borderId="66" xfId="6" applyNumberFormat="1" applyFont="1" applyFill="1" applyBorder="1"/>
    <xf numFmtId="0" fontId="24" fillId="2" borderId="106" xfId="6" applyFont="1" applyFill="1" applyBorder="1"/>
    <xf numFmtId="3" fontId="6" fillId="2" borderId="94" xfId="6" applyNumberFormat="1" applyFill="1" applyBorder="1"/>
    <xf numFmtId="0" fontId="6" fillId="2" borderId="104" xfId="6" applyFill="1" applyBorder="1"/>
    <xf numFmtId="0" fontId="6" fillId="2" borderId="79" xfId="6" applyFill="1" applyBorder="1" applyAlignment="1">
      <alignment wrapText="1"/>
    </xf>
    <xf numFmtId="0" fontId="6" fillId="2" borderId="79" xfId="6" applyFill="1" applyBorder="1" applyAlignment="1">
      <alignment horizontal="left"/>
    </xf>
    <xf numFmtId="0" fontId="6" fillId="2" borderId="63" xfId="6" applyFill="1" applyBorder="1"/>
    <xf numFmtId="0" fontId="6" fillId="2" borderId="79" xfId="6" applyFill="1" applyBorder="1" applyAlignment="1">
      <alignment horizontal="center"/>
    </xf>
    <xf numFmtId="0" fontId="6" fillId="2" borderId="63" xfId="6" applyFill="1" applyBorder="1" applyAlignment="1">
      <alignment horizontal="center"/>
    </xf>
    <xf numFmtId="0" fontId="6" fillId="2" borderId="106" xfId="6" applyFill="1" applyBorder="1" applyAlignment="1">
      <alignment horizontal="center"/>
    </xf>
    <xf numFmtId="0" fontId="6" fillId="2" borderId="106" xfId="6" applyFill="1" applyBorder="1"/>
    <xf numFmtId="0" fontId="6" fillId="2" borderId="94" xfId="6" applyFill="1" applyBorder="1"/>
    <xf numFmtId="0" fontId="6" fillId="2" borderId="107" xfId="6" applyFill="1" applyBorder="1"/>
    <xf numFmtId="0" fontId="6" fillId="2" borderId="107" xfId="6" applyFill="1" applyBorder="1" applyAlignment="1">
      <alignment horizontal="center"/>
    </xf>
    <xf numFmtId="0" fontId="6" fillId="2" borderId="64" xfId="6" applyFill="1" applyBorder="1" applyAlignment="1">
      <alignment horizontal="right"/>
    </xf>
    <xf numFmtId="0" fontId="6" fillId="2" borderId="66" xfId="6" applyFill="1" applyBorder="1" applyAlignment="1">
      <alignment horizontal="center"/>
    </xf>
    <xf numFmtId="0" fontId="6" fillId="2" borderId="65" xfId="6" applyFill="1" applyBorder="1" applyAlignment="1">
      <alignment horizontal="center"/>
    </xf>
    <xf numFmtId="0" fontId="46" fillId="5" borderId="64" xfId="6" applyFont="1" applyFill="1" applyBorder="1" applyAlignment="1">
      <alignment horizontal="left"/>
    </xf>
    <xf numFmtId="0" fontId="43" fillId="5" borderId="65" xfId="6" applyFont="1" applyFill="1" applyBorder="1"/>
    <xf numFmtId="2" fontId="19" fillId="2" borderId="65" xfId="6" applyNumberFormat="1" applyFont="1" applyFill="1" applyBorder="1" applyAlignment="1">
      <alignment horizontal="right"/>
    </xf>
    <xf numFmtId="0" fontId="19" fillId="2" borderId="64" xfId="6" applyFont="1" applyFill="1" applyBorder="1"/>
    <xf numFmtId="2" fontId="19" fillId="2" borderId="66" xfId="6" applyNumberFormat="1" applyFont="1" applyFill="1" applyBorder="1" applyAlignment="1">
      <alignment horizontal="right"/>
    </xf>
    <xf numFmtId="0" fontId="46" fillId="5" borderId="65" xfId="6" applyFont="1" applyFill="1" applyBorder="1"/>
    <xf numFmtId="0" fontId="6" fillId="2" borderId="66" xfId="6" applyFill="1" applyBorder="1" applyAlignment="1">
      <alignment horizontal="right"/>
    </xf>
    <xf numFmtId="0" fontId="19" fillId="0" borderId="104" xfId="6" applyFont="1" applyBorder="1"/>
    <xf numFmtId="49" fontId="6" fillId="2" borderId="66" xfId="6" applyNumberFormat="1" applyFill="1" applyBorder="1"/>
    <xf numFmtId="16" fontId="6" fillId="2" borderId="64" xfId="6" applyNumberFormat="1" applyFill="1" applyBorder="1"/>
    <xf numFmtId="2" fontId="19" fillId="2" borderId="66" xfId="6" applyNumberFormat="1" applyFont="1" applyFill="1" applyBorder="1" applyAlignment="1">
      <alignment horizontal="left"/>
    </xf>
    <xf numFmtId="0" fontId="6" fillId="0" borderId="64" xfId="6" applyBorder="1"/>
    <xf numFmtId="0" fontId="113" fillId="0" borderId="101" xfId="0" applyFont="1" applyBorder="1" applyAlignment="1" applyProtection="1">
      <alignment horizontal="center"/>
      <protection locked="0"/>
    </xf>
    <xf numFmtId="0" fontId="113" fillId="0" borderId="18" xfId="0" applyFont="1" applyBorder="1" applyAlignment="1" applyProtection="1">
      <alignment horizontal="center"/>
      <protection locked="0"/>
    </xf>
    <xf numFmtId="0" fontId="125" fillId="0" borderId="0" xfId="1783" applyFont="1"/>
    <xf numFmtId="0" fontId="126" fillId="0" borderId="0" xfId="1783" applyFont="1" applyAlignment="1">
      <alignment horizontal="center" vertical="center"/>
    </xf>
    <xf numFmtId="0" fontId="127" fillId="0" borderId="0" xfId="1783" applyFont="1" applyAlignment="1">
      <alignment horizontal="center" vertical="center" shrinkToFit="1"/>
    </xf>
    <xf numFmtId="0" fontId="128" fillId="0" borderId="0" xfId="1783" applyFont="1" applyAlignment="1">
      <alignment vertical="center" shrinkToFit="1"/>
    </xf>
    <xf numFmtId="0" fontId="124" fillId="0" borderId="0" xfId="1783" applyFont="1"/>
    <xf numFmtId="0" fontId="1" fillId="15" borderId="108" xfId="1783" applyFill="1" applyBorder="1"/>
    <xf numFmtId="0" fontId="1" fillId="0" borderId="108" xfId="1783" applyBorder="1"/>
    <xf numFmtId="0" fontId="129" fillId="0" borderId="0" xfId="1783" applyFont="1" applyAlignment="1">
      <alignment horizontal="center"/>
    </xf>
    <xf numFmtId="14" fontId="126" fillId="5" borderId="0" xfId="1783" applyNumberFormat="1" applyFont="1" applyFill="1" applyAlignment="1" applyProtection="1">
      <alignment horizontal="center" vertical="center" shrinkToFit="1"/>
      <protection locked="0"/>
    </xf>
    <xf numFmtId="14" fontId="126" fillId="0" borderId="0" xfId="1783" applyNumberFormat="1" applyFont="1" applyAlignment="1">
      <alignment horizontal="center" vertical="center" shrinkToFit="1"/>
    </xf>
    <xf numFmtId="0" fontId="128" fillId="0" borderId="0" xfId="1783" applyFont="1" applyAlignment="1">
      <alignment horizontal="right" vertical="center" shrinkToFit="1"/>
    </xf>
    <xf numFmtId="14" fontId="131" fillId="0" borderId="0" xfId="1783" applyNumberFormat="1" applyFont="1" applyAlignment="1">
      <alignment horizontal="center" vertical="center" shrinkToFit="1"/>
    </xf>
    <xf numFmtId="0" fontId="127" fillId="0" borderId="0" xfId="1783" applyFont="1" applyAlignment="1">
      <alignment horizontal="center" vertical="center"/>
    </xf>
    <xf numFmtId="0" fontId="128" fillId="0" borderId="0" xfId="1783" applyFont="1" applyAlignment="1">
      <alignment horizontal="center" vertical="center" shrinkToFit="1"/>
    </xf>
    <xf numFmtId="0" fontId="132" fillId="5" borderId="0" xfId="0" applyFont="1" applyFill="1"/>
    <xf numFmtId="0" fontId="15" fillId="0" borderId="103" xfId="0" applyFont="1" applyBorder="1"/>
    <xf numFmtId="0" fontId="63" fillId="4" borderId="56" xfId="0" applyFont="1" applyFill="1" applyBorder="1" applyAlignment="1">
      <alignment horizontal="center"/>
    </xf>
    <xf numFmtId="0" fontId="117" fillId="4" borderId="5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33" fillId="4" borderId="2" xfId="0" applyFont="1" applyFill="1" applyBorder="1" applyAlignment="1">
      <alignment horizontal="center" vertical="center"/>
    </xf>
    <xf numFmtId="0" fontId="66" fillId="12" borderId="95" xfId="0" applyFont="1" applyFill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134" fillId="24" borderId="2" xfId="0" applyFont="1" applyFill="1" applyBorder="1" applyAlignment="1">
      <alignment horizontal="center" vertical="center"/>
    </xf>
    <xf numFmtId="0" fontId="136" fillId="22" borderId="2" xfId="0" applyFont="1" applyFill="1" applyBorder="1" applyAlignment="1">
      <alignment horizontal="center" vertical="center"/>
    </xf>
    <xf numFmtId="0" fontId="134" fillId="12" borderId="2" xfId="0" applyFont="1" applyFill="1" applyBorder="1" applyAlignment="1">
      <alignment horizontal="center" vertical="center"/>
    </xf>
    <xf numFmtId="0" fontId="134" fillId="21" borderId="3" xfId="0" applyFont="1" applyFill="1" applyBorder="1" applyAlignment="1">
      <alignment horizontal="center" vertical="center"/>
    </xf>
    <xf numFmtId="0" fontId="48" fillId="21" borderId="97" xfId="0" applyFont="1" applyFill="1" applyBorder="1" applyAlignment="1">
      <alignment horizontal="center" vertical="center"/>
    </xf>
    <xf numFmtId="0" fontId="21" fillId="0" borderId="0" xfId="0" applyFont="1"/>
    <xf numFmtId="0" fontId="136" fillId="5" borderId="19" xfId="0" applyFont="1" applyFill="1" applyBorder="1" applyAlignment="1">
      <alignment horizontal="center"/>
    </xf>
    <xf numFmtId="0" fontId="136" fillId="22" borderId="19" xfId="0" applyFont="1" applyFill="1" applyBorder="1" applyAlignment="1">
      <alignment horizontal="left" vertical="center"/>
    </xf>
    <xf numFmtId="0" fontId="136" fillId="8" borderId="54" xfId="0" applyFont="1" applyFill="1" applyBorder="1" applyAlignment="1">
      <alignment horizontal="center" vertical="center"/>
    </xf>
    <xf numFmtId="0" fontId="136" fillId="4" borderId="1" xfId="0" applyFont="1" applyFill="1" applyBorder="1" applyAlignment="1">
      <alignment horizontal="center" vertical="center"/>
    </xf>
    <xf numFmtId="0" fontId="136" fillId="5" borderId="19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left" vertical="top"/>
    </xf>
    <xf numFmtId="0" fontId="8" fillId="5" borderId="25" xfId="0" applyFont="1" applyFill="1" applyBorder="1" applyAlignment="1">
      <alignment horizontal="left"/>
    </xf>
    <xf numFmtId="0" fontId="68" fillId="8" borderId="96" xfId="0" applyFont="1" applyFill="1" applyBorder="1" applyAlignment="1">
      <alignment horizontal="left" vertical="center"/>
    </xf>
    <xf numFmtId="0" fontId="52" fillId="0" borderId="94" xfId="0" applyFont="1" applyBorder="1" applyAlignment="1">
      <alignment horizontal="left" vertical="center"/>
    </xf>
    <xf numFmtId="0" fontId="49" fillId="5" borderId="25" xfId="0" applyFont="1" applyFill="1" applyBorder="1" applyAlignment="1">
      <alignment horizontal="left" vertical="center"/>
    </xf>
    <xf numFmtId="0" fontId="50" fillId="4" borderId="4" xfId="0" applyFont="1" applyFill="1" applyBorder="1" applyAlignment="1">
      <alignment horizontal="left" vertical="center"/>
    </xf>
    <xf numFmtId="0" fontId="13" fillId="17" borderId="83" xfId="0" applyFont="1" applyFill="1" applyBorder="1" applyAlignment="1">
      <alignment horizontal="left"/>
    </xf>
    <xf numFmtId="0" fontId="20" fillId="4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14" fillId="4" borderId="0" xfId="0" applyFont="1" applyFill="1" applyAlignment="1">
      <alignment horizontal="left"/>
    </xf>
    <xf numFmtId="0" fontId="142" fillId="4" borderId="56" xfId="0" applyFont="1" applyFill="1" applyBorder="1" applyAlignment="1">
      <alignment horizontal="center"/>
    </xf>
    <xf numFmtId="0" fontId="141" fillId="4" borderId="25" xfId="0" applyFont="1" applyFill="1" applyBorder="1" applyAlignment="1">
      <alignment horizontal="left" vertical="center"/>
    </xf>
    <xf numFmtId="0" fontId="140" fillId="4" borderId="56" xfId="0" applyFont="1" applyFill="1" applyBorder="1" applyAlignment="1">
      <alignment horizontal="center"/>
    </xf>
    <xf numFmtId="0" fontId="143" fillId="4" borderId="58" xfId="7" applyFont="1" applyFill="1" applyBorder="1" applyAlignment="1">
      <alignment horizontal="left"/>
    </xf>
    <xf numFmtId="0" fontId="135" fillId="25" borderId="2" xfId="0" applyFont="1" applyFill="1" applyBorder="1" applyAlignment="1">
      <alignment horizontal="center" vertical="center" wrapText="1"/>
    </xf>
    <xf numFmtId="0" fontId="144" fillId="5" borderId="25" xfId="0" applyFont="1" applyFill="1" applyBorder="1" applyAlignment="1">
      <alignment horizontal="center"/>
    </xf>
    <xf numFmtId="0" fontId="144" fillId="4" borderId="26" xfId="0" applyFont="1" applyFill="1" applyBorder="1" applyAlignment="1">
      <alignment horizontal="center" vertical="center"/>
    </xf>
    <xf numFmtId="0" fontId="144" fillId="4" borderId="25" xfId="0" applyFont="1" applyFill="1" applyBorder="1" applyAlignment="1">
      <alignment horizontal="center" vertical="center"/>
    </xf>
    <xf numFmtId="0" fontId="144" fillId="4" borderId="59" xfId="0" applyFont="1" applyFill="1" applyBorder="1" applyAlignment="1">
      <alignment horizontal="center" vertical="center"/>
    </xf>
    <xf numFmtId="0" fontId="145" fillId="8" borderId="54" xfId="0" applyFont="1" applyFill="1" applyBorder="1" applyAlignment="1">
      <alignment horizontal="center" vertical="center"/>
    </xf>
    <xf numFmtId="0" fontId="146" fillId="0" borderId="94" xfId="0" applyFont="1" applyBorder="1" applyAlignment="1">
      <alignment horizontal="center" vertical="center"/>
    </xf>
    <xf numFmtId="0" fontId="144" fillId="5" borderId="25" xfId="0" applyFont="1" applyFill="1" applyBorder="1" applyAlignment="1">
      <alignment horizontal="center" vertical="center"/>
    </xf>
    <xf numFmtId="0" fontId="145" fillId="8" borderId="109" xfId="0" applyFont="1" applyFill="1" applyBorder="1" applyAlignment="1">
      <alignment horizontal="center" vertical="center"/>
    </xf>
    <xf numFmtId="0" fontId="114" fillId="4" borderId="30" xfId="0" applyFont="1" applyFill="1" applyBorder="1" applyAlignment="1" applyProtection="1">
      <alignment horizontal="center"/>
      <protection locked="0"/>
    </xf>
    <xf numFmtId="0" fontId="149" fillId="0" borderId="11" xfId="0" applyFont="1" applyBorder="1" applyAlignment="1" applyProtection="1">
      <alignment horizontal="center"/>
      <protection locked="0"/>
    </xf>
    <xf numFmtId="0" fontId="152" fillId="4" borderId="0" xfId="0" applyFont="1" applyFill="1" applyAlignment="1" applyProtection="1">
      <alignment horizontal="center"/>
      <protection locked="0"/>
    </xf>
    <xf numFmtId="0" fontId="77" fillId="0" borderId="11" xfId="0" applyFont="1" applyBorder="1" applyAlignment="1" applyProtection="1">
      <alignment horizontal="center"/>
      <protection locked="0"/>
    </xf>
    <xf numFmtId="0" fontId="77" fillId="0" borderId="0" xfId="0" applyFont="1" applyAlignment="1" applyProtection="1">
      <alignment horizontal="center"/>
      <protection locked="0"/>
    </xf>
    <xf numFmtId="0" fontId="77" fillId="0" borderId="110" xfId="0" applyFont="1" applyBorder="1" applyAlignment="1" applyProtection="1">
      <alignment horizontal="center"/>
      <protection locked="0"/>
    </xf>
    <xf numFmtId="0" fontId="77" fillId="0" borderId="112" xfId="0" applyFont="1" applyBorder="1" applyAlignment="1" applyProtection="1">
      <alignment horizontal="center"/>
      <protection locked="0"/>
    </xf>
    <xf numFmtId="0" fontId="46" fillId="0" borderId="0" xfId="0" applyFont="1"/>
    <xf numFmtId="0" fontId="37" fillId="0" borderId="0" xfId="0" applyFont="1"/>
    <xf numFmtId="0" fontId="111" fillId="0" borderId="0" xfId="0" applyFont="1" applyProtection="1">
      <protection locked="0"/>
    </xf>
    <xf numFmtId="49" fontId="157" fillId="0" borderId="105" xfId="0" applyNumberFormat="1" applyFont="1" applyBorder="1" applyAlignment="1" applyProtection="1">
      <alignment horizontal="left"/>
      <protection locked="0"/>
    </xf>
    <xf numFmtId="0" fontId="118" fillId="5" borderId="17" xfId="63" applyFont="1" applyFill="1" applyBorder="1" applyAlignment="1">
      <alignment horizontal="center" vertical="center"/>
    </xf>
    <xf numFmtId="0" fontId="138" fillId="4" borderId="117" xfId="0" applyFont="1" applyFill="1" applyBorder="1" applyAlignment="1" applyProtection="1">
      <alignment horizontal="center"/>
      <protection locked="0"/>
    </xf>
    <xf numFmtId="0" fontId="138" fillId="4" borderId="119" xfId="0" applyFont="1" applyFill="1" applyBorder="1" applyAlignment="1" applyProtection="1">
      <alignment horizontal="center"/>
      <protection locked="0"/>
    </xf>
    <xf numFmtId="0" fontId="138" fillId="0" borderId="119" xfId="0" applyFont="1" applyBorder="1" applyAlignment="1" applyProtection="1">
      <alignment horizontal="center"/>
      <protection locked="0"/>
    </xf>
    <xf numFmtId="0" fontId="149" fillId="4" borderId="112" xfId="0" applyFont="1" applyFill="1" applyBorder="1" applyAlignment="1" applyProtection="1">
      <alignment horizontal="center"/>
      <protection locked="0"/>
    </xf>
    <xf numFmtId="0" fontId="149" fillId="0" borderId="112" xfId="0" applyFont="1" applyBorder="1" applyAlignment="1" applyProtection="1">
      <alignment horizontal="center"/>
      <protection locked="0"/>
    </xf>
    <xf numFmtId="0" fontId="149" fillId="0" borderId="110" xfId="0" applyFont="1" applyBorder="1" applyAlignment="1" applyProtection="1">
      <alignment horizontal="center"/>
      <protection locked="0"/>
    </xf>
    <xf numFmtId="0" fontId="149" fillId="0" borderId="123" xfId="0" applyFont="1" applyBorder="1" applyAlignment="1" applyProtection="1">
      <alignment horizontal="center"/>
      <protection locked="0"/>
    </xf>
    <xf numFmtId="0" fontId="147" fillId="4" borderId="117" xfId="0" applyFont="1" applyFill="1" applyBorder="1" applyAlignment="1" applyProtection="1">
      <alignment horizontal="center"/>
      <protection locked="0"/>
    </xf>
    <xf numFmtId="0" fontId="147" fillId="4" borderId="119" xfId="0" applyFont="1" applyFill="1" applyBorder="1" applyAlignment="1" applyProtection="1">
      <alignment horizontal="center"/>
      <protection locked="0"/>
    </xf>
    <xf numFmtId="0" fontId="147" fillId="4" borderId="121" xfId="0" applyFont="1" applyFill="1" applyBorder="1" applyAlignment="1" applyProtection="1">
      <alignment horizontal="center"/>
      <protection locked="0"/>
    </xf>
    <xf numFmtId="0" fontId="147" fillId="4" borderId="122" xfId="0" applyFont="1" applyFill="1" applyBorder="1" applyAlignment="1" applyProtection="1">
      <alignment horizontal="center"/>
      <protection locked="0"/>
    </xf>
    <xf numFmtId="0" fontId="77" fillId="4" borderId="112" xfId="0" applyFont="1" applyFill="1" applyBorder="1" applyAlignment="1" applyProtection="1">
      <alignment horizontal="center"/>
      <protection locked="0"/>
    </xf>
    <xf numFmtId="0" fontId="152" fillId="4" borderId="110" xfId="0" applyFont="1" applyFill="1" applyBorder="1" applyAlignment="1" applyProtection="1">
      <alignment horizontal="center"/>
      <protection locked="0"/>
    </xf>
    <xf numFmtId="0" fontId="152" fillId="4" borderId="112" xfId="0" applyFont="1" applyFill="1" applyBorder="1" applyAlignment="1" applyProtection="1">
      <alignment horizontal="center"/>
      <protection locked="0"/>
    </xf>
    <xf numFmtId="49" fontId="107" fillId="0" borderId="105" xfId="0" applyNumberFormat="1" applyFont="1" applyBorder="1" applyAlignment="1" applyProtection="1">
      <alignment horizontal="left"/>
      <protection locked="0"/>
    </xf>
    <xf numFmtId="0" fontId="147" fillId="4" borderId="126" xfId="0" applyFont="1" applyFill="1" applyBorder="1" applyAlignment="1" applyProtection="1">
      <alignment horizontal="center"/>
      <protection locked="0"/>
    </xf>
    <xf numFmtId="0" fontId="37" fillId="0" borderId="121" xfId="0" applyFont="1" applyBorder="1" applyProtection="1">
      <protection locked="0"/>
    </xf>
    <xf numFmtId="0" fontId="111" fillId="0" borderId="111" xfId="0" applyFont="1" applyBorder="1" applyProtection="1">
      <protection locked="0"/>
    </xf>
    <xf numFmtId="0" fontId="154" fillId="0" borderId="110" xfId="0" applyFont="1" applyBorder="1" applyAlignment="1" applyProtection="1">
      <alignment horizontal="center"/>
      <protection locked="0"/>
    </xf>
    <xf numFmtId="0" fontId="114" fillId="4" borderId="117" xfId="0" applyFont="1" applyFill="1" applyBorder="1" applyAlignment="1" applyProtection="1">
      <alignment horizontal="center"/>
      <protection locked="0"/>
    </xf>
    <xf numFmtId="0" fontId="113" fillId="4" borderId="117" xfId="0" applyFont="1" applyFill="1" applyBorder="1" applyAlignment="1" applyProtection="1">
      <alignment horizontal="center"/>
      <protection locked="0"/>
    </xf>
    <xf numFmtId="0" fontId="113" fillId="4" borderId="121" xfId="0" applyFont="1" applyFill="1" applyBorder="1" applyAlignment="1" applyProtection="1">
      <alignment horizontal="center"/>
      <protection locked="0"/>
    </xf>
    <xf numFmtId="0" fontId="111" fillId="0" borderId="122" xfId="0" applyFont="1" applyBorder="1" applyProtection="1">
      <protection locked="0"/>
    </xf>
    <xf numFmtId="0" fontId="76" fillId="0" borderId="123" xfId="0" applyFont="1" applyBorder="1" applyAlignment="1" applyProtection="1">
      <alignment horizontal="center"/>
      <protection locked="0"/>
    </xf>
    <xf numFmtId="0" fontId="160" fillId="4" borderId="25" xfId="0" applyFont="1" applyFill="1" applyBorder="1" applyAlignment="1">
      <alignment horizontal="left" vertical="center"/>
    </xf>
    <xf numFmtId="0" fontId="118" fillId="4" borderId="127" xfId="0" applyFont="1" applyFill="1" applyBorder="1" applyAlignment="1">
      <alignment horizontal="center" vertical="center"/>
    </xf>
    <xf numFmtId="167" fontId="130" fillId="26" borderId="0" xfId="1783" applyNumberFormat="1" applyFont="1" applyFill="1" applyAlignment="1">
      <alignment horizontal="center" vertical="center" textRotation="90"/>
    </xf>
    <xf numFmtId="0" fontId="127" fillId="9" borderId="128" xfId="1783" applyFont="1" applyFill="1" applyBorder="1" applyAlignment="1">
      <alignment horizontal="center" vertical="center"/>
    </xf>
    <xf numFmtId="0" fontId="128" fillId="5" borderId="129" xfId="1783" applyFont="1" applyFill="1" applyBorder="1" applyAlignment="1" applyProtection="1">
      <alignment vertical="center" shrinkToFit="1"/>
      <protection locked="0"/>
    </xf>
    <xf numFmtId="0" fontId="128" fillId="5" borderId="129" xfId="1783" applyFont="1" applyFill="1" applyBorder="1" applyAlignment="1" applyProtection="1">
      <alignment horizontal="center" shrinkToFit="1"/>
      <protection locked="0"/>
    </xf>
    <xf numFmtId="0" fontId="128" fillId="5" borderId="129" xfId="1783" applyFont="1" applyFill="1" applyBorder="1" applyAlignment="1" applyProtection="1">
      <alignment horizontal="center" wrapText="1" shrinkToFit="1"/>
      <protection locked="0"/>
    </xf>
    <xf numFmtId="49" fontId="125" fillId="0" borderId="0" xfId="1783" applyNumberFormat="1" applyFont="1" applyAlignment="1">
      <alignment horizontal="center"/>
    </xf>
    <xf numFmtId="49" fontId="128" fillId="5" borderId="129" xfId="1783" applyNumberFormat="1" applyFont="1" applyFill="1" applyBorder="1" applyAlignment="1" applyProtection="1">
      <alignment horizontal="center" shrinkToFit="1"/>
      <protection locked="0"/>
    </xf>
    <xf numFmtId="16" fontId="128" fillId="5" borderId="129" xfId="1783" applyNumberFormat="1" applyFont="1" applyFill="1" applyBorder="1" applyAlignment="1" applyProtection="1">
      <alignment vertical="center" shrinkToFit="1"/>
      <protection locked="0"/>
    </xf>
    <xf numFmtId="0" fontId="163" fillId="5" borderId="57" xfId="0" applyFont="1" applyFill="1" applyBorder="1" applyAlignment="1">
      <alignment horizontal="center" vertical="center"/>
    </xf>
    <xf numFmtId="49" fontId="163" fillId="0" borderId="76" xfId="0" applyNumberFormat="1" applyFont="1" applyBorder="1" applyAlignment="1">
      <alignment horizontal="center" vertical="center"/>
    </xf>
    <xf numFmtId="49" fontId="163" fillId="4" borderId="76" xfId="0" applyNumberFormat="1" applyFont="1" applyFill="1" applyBorder="1" applyAlignment="1">
      <alignment horizontal="center" vertical="center"/>
    </xf>
    <xf numFmtId="0" fontId="163" fillId="0" borderId="76" xfId="0" applyFont="1" applyBorder="1" applyAlignment="1">
      <alignment horizontal="center" vertical="center"/>
    </xf>
    <xf numFmtId="0" fontId="163" fillId="8" borderId="54" xfId="0" applyFont="1" applyFill="1" applyBorder="1" applyAlignment="1">
      <alignment horizontal="center" vertical="center"/>
    </xf>
    <xf numFmtId="0" fontId="163" fillId="0" borderId="89" xfId="0" applyFont="1" applyBorder="1" applyAlignment="1">
      <alignment horizontal="center" vertical="center"/>
    </xf>
    <xf numFmtId="49" fontId="163" fillId="0" borderId="56" xfId="0" applyNumberFormat="1" applyFont="1" applyBorder="1" applyAlignment="1">
      <alignment horizontal="center" vertical="center"/>
    </xf>
    <xf numFmtId="0" fontId="163" fillId="4" borderId="121" xfId="0" applyFont="1" applyFill="1" applyBorder="1" applyAlignment="1">
      <alignment horizontal="left"/>
    </xf>
    <xf numFmtId="0" fontId="163" fillId="17" borderId="9" xfId="0" applyFont="1" applyFill="1" applyBorder="1" applyAlignment="1">
      <alignment horizontal="left"/>
    </xf>
    <xf numFmtId="0" fontId="163" fillId="0" borderId="0" xfId="0" applyFont="1" applyAlignment="1">
      <alignment horizontal="left"/>
    </xf>
    <xf numFmtId="0" fontId="163" fillId="0" borderId="121" xfId="0" applyFont="1" applyBorder="1" applyAlignment="1">
      <alignment horizontal="center"/>
    </xf>
    <xf numFmtId="0" fontId="163" fillId="0" borderId="0" xfId="0" applyFont="1" applyAlignment="1">
      <alignment horizontal="center" vertical="center" wrapText="1"/>
    </xf>
    <xf numFmtId="0" fontId="163" fillId="0" borderId="0" xfId="0" applyFont="1"/>
    <xf numFmtId="0" fontId="163" fillId="0" borderId="0" xfId="0" applyFont="1" applyAlignment="1">
      <alignment horizontal="center" vertical="center"/>
    </xf>
    <xf numFmtId="0" fontId="162" fillId="5" borderId="25" xfId="0" applyFont="1" applyFill="1" applyBorder="1" applyAlignment="1">
      <alignment horizontal="left" vertical="center"/>
    </xf>
    <xf numFmtId="0" fontId="159" fillId="5" borderId="25" xfId="0" applyFont="1" applyFill="1" applyBorder="1" applyAlignment="1">
      <alignment horizontal="left" vertical="center"/>
    </xf>
    <xf numFmtId="0" fontId="46" fillId="0" borderId="30" xfId="0" applyFont="1" applyBorder="1" applyAlignment="1" applyProtection="1">
      <alignment horizontal="center" vertical="center" wrapText="1"/>
      <protection locked="0"/>
    </xf>
    <xf numFmtId="0" fontId="46" fillId="0" borderId="80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92" xfId="0" applyFont="1" applyBorder="1" applyAlignment="1" applyProtection="1">
      <alignment horizontal="center" vertical="center" wrapText="1"/>
      <protection locked="0"/>
    </xf>
    <xf numFmtId="0" fontId="112" fillId="25" borderId="22" xfId="0" applyFont="1" applyFill="1" applyBorder="1" applyAlignment="1" applyProtection="1">
      <alignment horizontal="center" vertical="center"/>
      <protection locked="0"/>
    </xf>
    <xf numFmtId="0" fontId="112" fillId="25" borderId="66" xfId="0" applyFont="1" applyFill="1" applyBorder="1" applyAlignment="1" applyProtection="1">
      <alignment horizontal="center" vertical="center"/>
      <protection locked="0"/>
    </xf>
    <xf numFmtId="0" fontId="112" fillId="25" borderId="67" xfId="0" applyFont="1" applyFill="1" applyBorder="1" applyAlignment="1" applyProtection="1">
      <alignment horizontal="center" vertical="center"/>
      <protection locked="0"/>
    </xf>
    <xf numFmtId="0" fontId="114" fillId="0" borderId="30" xfId="0" applyFont="1" applyBorder="1" applyAlignment="1" applyProtection="1">
      <alignment horizontal="center" vertical="center" wrapText="1"/>
      <protection locked="0"/>
    </xf>
    <xf numFmtId="0" fontId="114" fillId="0" borderId="102" xfId="0" applyFont="1" applyBorder="1" applyAlignment="1" applyProtection="1">
      <alignment horizontal="center" vertical="center" wrapText="1"/>
      <protection locked="0"/>
    </xf>
    <xf numFmtId="0" fontId="114" fillId="0" borderId="0" xfId="0" applyFont="1" applyAlignment="1" applyProtection="1">
      <alignment horizontal="center" vertical="center" wrapText="1"/>
      <protection locked="0"/>
    </xf>
    <xf numFmtId="0" fontId="114" fillId="0" borderId="103" xfId="0" applyFont="1" applyBorder="1" applyAlignment="1" applyProtection="1">
      <alignment horizontal="center" vertical="center" wrapText="1"/>
      <protection locked="0"/>
    </xf>
    <xf numFmtId="0" fontId="114" fillId="0" borderId="80" xfId="0" applyFont="1" applyBorder="1" applyAlignment="1" applyProtection="1">
      <alignment horizontal="center" vertical="center" wrapText="1"/>
      <protection locked="0"/>
    </xf>
    <xf numFmtId="0" fontId="114" fillId="0" borderId="104" xfId="0" applyFont="1" applyBorder="1" applyAlignment="1" applyProtection="1">
      <alignment horizontal="center" vertical="center" wrapText="1"/>
      <protection locked="0"/>
    </xf>
    <xf numFmtId="49" fontId="111" fillId="0" borderId="106" xfId="0" applyNumberFormat="1" applyFont="1" applyBorder="1" applyAlignment="1" applyProtection="1">
      <alignment horizontal="center"/>
      <protection locked="0"/>
    </xf>
    <xf numFmtId="49" fontId="111" fillId="0" borderId="32" xfId="0" applyNumberFormat="1" applyFont="1" applyBorder="1" applyAlignment="1" applyProtection="1">
      <alignment horizontal="center"/>
      <protection locked="0"/>
    </xf>
    <xf numFmtId="0" fontId="37" fillId="0" borderId="35" xfId="0" applyFon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center"/>
      <protection locked="0"/>
    </xf>
    <xf numFmtId="49" fontId="10" fillId="0" borderId="93" xfId="0" applyNumberFormat="1" applyFont="1" applyBorder="1" applyAlignment="1" applyProtection="1">
      <alignment horizontal="center"/>
      <protection locked="0"/>
    </xf>
    <xf numFmtId="49" fontId="10" fillId="0" borderId="32" xfId="0" applyNumberFormat="1" applyFont="1" applyBorder="1" applyAlignment="1" applyProtection="1">
      <alignment horizontal="center"/>
      <protection locked="0"/>
    </xf>
    <xf numFmtId="0" fontId="80" fillId="0" borderId="32" xfId="0" applyFont="1" applyBorder="1" applyAlignment="1">
      <alignment horizontal="center" vertical="center" wrapText="1"/>
    </xf>
    <xf numFmtId="0" fontId="79" fillId="5" borderId="22" xfId="0" applyFont="1" applyFill="1" applyBorder="1" applyAlignment="1" applyProtection="1">
      <alignment horizontal="center"/>
      <protection locked="0"/>
    </xf>
    <xf numFmtId="0" fontId="79" fillId="5" borderId="66" xfId="0" applyFont="1" applyFill="1" applyBorder="1" applyAlignment="1" applyProtection="1">
      <alignment horizontal="center"/>
      <protection locked="0"/>
    </xf>
    <xf numFmtId="0" fontId="79" fillId="5" borderId="67" xfId="0" applyFont="1" applyFill="1" applyBorder="1" applyAlignment="1" applyProtection="1">
      <alignment horizontal="center"/>
      <protection locked="0"/>
    </xf>
    <xf numFmtId="0" fontId="37" fillId="0" borderId="18" xfId="0" applyFont="1" applyBorder="1" applyAlignment="1" applyProtection="1">
      <alignment horizontal="center"/>
      <protection locked="0"/>
    </xf>
    <xf numFmtId="49" fontId="10" fillId="0" borderId="89" xfId="0" applyNumberFormat="1" applyFont="1" applyBorder="1" applyAlignment="1" applyProtection="1">
      <alignment horizontal="center"/>
      <protection locked="0"/>
    </xf>
    <xf numFmtId="49" fontId="10" fillId="0" borderId="90" xfId="0" applyNumberFormat="1" applyFont="1" applyBorder="1" applyAlignment="1" applyProtection="1">
      <alignment horizontal="center"/>
      <protection locked="0"/>
    </xf>
    <xf numFmtId="0" fontId="110" fillId="3" borderId="114" xfId="0" applyFont="1" applyFill="1" applyBorder="1" applyAlignment="1" applyProtection="1">
      <alignment horizontal="center"/>
      <protection locked="0"/>
    </xf>
    <xf numFmtId="0" fontId="110" fillId="3" borderId="115" xfId="0" applyFont="1" applyFill="1" applyBorder="1" applyAlignment="1" applyProtection="1">
      <alignment horizontal="center"/>
      <protection locked="0"/>
    </xf>
    <xf numFmtId="0" fontId="110" fillId="3" borderId="116" xfId="0" applyFont="1" applyFill="1" applyBorder="1" applyAlignment="1" applyProtection="1">
      <alignment horizontal="center"/>
      <protection locked="0"/>
    </xf>
    <xf numFmtId="16" fontId="138" fillId="4" borderId="30" xfId="7" applyNumberFormat="1" applyFont="1" applyFill="1" applyBorder="1" applyAlignment="1">
      <alignment horizontal="center" vertical="center" wrapText="1"/>
    </xf>
    <xf numFmtId="0" fontId="138" fillId="4" borderId="118" xfId="7" applyFont="1" applyFill="1" applyBorder="1" applyAlignment="1">
      <alignment horizontal="center" vertical="center" wrapText="1"/>
    </xf>
    <xf numFmtId="0" fontId="138" fillId="4" borderId="30" xfId="7" applyFont="1" applyFill="1" applyBorder="1" applyAlignment="1">
      <alignment horizontal="center" vertical="center" wrapText="1"/>
    </xf>
    <xf numFmtId="0" fontId="138" fillId="4" borderId="120" xfId="7" applyFont="1" applyFill="1" applyBorder="1" applyAlignment="1">
      <alignment horizontal="center" vertical="center" wrapText="1"/>
    </xf>
    <xf numFmtId="0" fontId="148" fillId="0" borderId="122" xfId="0" applyFont="1" applyBorder="1" applyAlignment="1" applyProtection="1">
      <alignment horizontal="center"/>
      <protection locked="0"/>
    </xf>
    <xf numFmtId="0" fontId="148" fillId="0" borderId="0" xfId="0" applyFont="1" applyAlignment="1" applyProtection="1">
      <alignment horizontal="center"/>
      <protection locked="0"/>
    </xf>
    <xf numFmtId="0" fontId="148" fillId="4" borderId="122" xfId="0" applyFont="1" applyFill="1" applyBorder="1" applyAlignment="1" applyProtection="1">
      <alignment horizontal="center"/>
      <protection locked="0"/>
    </xf>
    <xf numFmtId="0" fontId="148" fillId="4" borderId="0" xfId="0" applyFont="1" applyFill="1" applyAlignment="1" applyProtection="1">
      <alignment horizontal="center"/>
      <protection locked="0"/>
    </xf>
    <xf numFmtId="0" fontId="138" fillId="0" borderId="30" xfId="7" applyFont="1" applyBorder="1" applyAlignment="1">
      <alignment horizontal="center" vertical="center" wrapText="1"/>
    </xf>
    <xf numFmtId="0" fontId="138" fillId="0" borderId="120" xfId="7" applyFont="1" applyBorder="1" applyAlignment="1">
      <alignment horizontal="center" vertical="center" wrapText="1"/>
    </xf>
    <xf numFmtId="0" fontId="138" fillId="0" borderId="118" xfId="7" applyFont="1" applyBorder="1" applyAlignment="1">
      <alignment horizontal="center" vertical="center" wrapText="1"/>
    </xf>
    <xf numFmtId="0" fontId="139" fillId="4" borderId="30" xfId="7" applyFont="1" applyFill="1" applyBorder="1" applyAlignment="1">
      <alignment horizontal="center" vertical="center" wrapText="1"/>
    </xf>
    <xf numFmtId="0" fontId="139" fillId="4" borderId="118" xfId="7" applyFont="1" applyFill="1" applyBorder="1" applyAlignment="1">
      <alignment horizontal="center" vertical="center" wrapText="1"/>
    </xf>
    <xf numFmtId="0" fontId="151" fillId="4" borderId="122" xfId="0" applyFont="1" applyFill="1" applyBorder="1" applyAlignment="1" applyProtection="1">
      <alignment horizontal="center"/>
      <protection locked="0"/>
    </xf>
    <xf numFmtId="0" fontId="151" fillId="4" borderId="0" xfId="0" applyFont="1" applyFill="1" applyAlignment="1" applyProtection="1">
      <alignment horizontal="center"/>
      <protection locked="0"/>
    </xf>
    <xf numFmtId="0" fontId="40" fillId="5" borderId="57" xfId="0" applyFont="1" applyFill="1" applyBorder="1" applyAlignment="1">
      <alignment horizontal="center" vertical="center"/>
    </xf>
    <xf numFmtId="0" fontId="41" fillId="5" borderId="71" xfId="0" applyFont="1" applyFill="1" applyBorder="1" applyAlignment="1">
      <alignment horizontal="center" vertical="center"/>
    </xf>
    <xf numFmtId="0" fontId="41" fillId="5" borderId="72" xfId="0" applyFont="1" applyFill="1" applyBorder="1" applyAlignment="1">
      <alignment horizontal="center" vertical="center"/>
    </xf>
    <xf numFmtId="0" fontId="42" fillId="0" borderId="76" xfId="0" applyFont="1" applyBorder="1" applyAlignment="1">
      <alignment horizontal="center"/>
    </xf>
    <xf numFmtId="0" fontId="42" fillId="0" borderId="77" xfId="0" applyFont="1" applyBorder="1" applyAlignment="1">
      <alignment horizontal="center"/>
    </xf>
    <xf numFmtId="0" fontId="42" fillId="0" borderId="78" xfId="0" applyFont="1" applyBorder="1" applyAlignment="1">
      <alignment horizontal="center"/>
    </xf>
    <xf numFmtId="14" fontId="44" fillId="0" borderId="89" xfId="0" applyNumberFormat="1" applyFont="1" applyBorder="1" applyAlignment="1" applyProtection="1">
      <alignment horizontal="center"/>
      <protection locked="0"/>
    </xf>
    <xf numFmtId="14" fontId="44" fillId="0" borderId="90" xfId="0" applyNumberFormat="1" applyFont="1" applyBorder="1" applyAlignment="1" applyProtection="1">
      <alignment horizontal="center"/>
      <protection locked="0"/>
    </xf>
    <xf numFmtId="14" fontId="44" fillId="0" borderId="91" xfId="0" applyNumberFormat="1" applyFont="1" applyBorder="1" applyAlignment="1" applyProtection="1">
      <alignment horizontal="center"/>
      <protection locked="0"/>
    </xf>
    <xf numFmtId="0" fontId="148" fillId="4" borderId="121" xfId="0" applyFont="1" applyFill="1" applyBorder="1" applyAlignment="1" applyProtection="1">
      <alignment horizontal="center"/>
      <protection locked="0"/>
    </xf>
    <xf numFmtId="0" fontId="148" fillId="0" borderId="121" xfId="0" applyFont="1" applyBorder="1" applyAlignment="1" applyProtection="1">
      <alignment horizontal="center"/>
      <protection locked="0"/>
    </xf>
    <xf numFmtId="0" fontId="150" fillId="3" borderId="22" xfId="0" applyFont="1" applyFill="1" applyBorder="1" applyAlignment="1" applyProtection="1">
      <alignment horizontal="center" vertical="center"/>
      <protection locked="0"/>
    </xf>
    <xf numFmtId="0" fontId="150" fillId="3" borderId="124" xfId="0" applyFont="1" applyFill="1" applyBorder="1" applyAlignment="1" applyProtection="1">
      <alignment horizontal="center" vertical="center"/>
      <protection locked="0"/>
    </xf>
    <xf numFmtId="0" fontId="150" fillId="3" borderId="125" xfId="0" applyFont="1" applyFill="1" applyBorder="1" applyAlignment="1" applyProtection="1">
      <alignment horizontal="center" vertical="center"/>
      <protection locked="0"/>
    </xf>
    <xf numFmtId="0" fontId="137" fillId="4" borderId="30" xfId="0" applyFont="1" applyFill="1" applyBorder="1" applyAlignment="1" applyProtection="1">
      <alignment horizontal="center" vertical="center" wrapText="1"/>
      <protection locked="0"/>
    </xf>
    <xf numFmtId="0" fontId="137" fillId="4" borderId="118" xfId="0" applyFont="1" applyFill="1" applyBorder="1" applyAlignment="1" applyProtection="1">
      <alignment horizontal="center" vertical="center" wrapText="1"/>
      <protection locked="0"/>
    </xf>
    <xf numFmtId="0" fontId="137" fillId="4" borderId="0" xfId="0" applyFont="1" applyFill="1" applyAlignment="1" applyProtection="1">
      <alignment horizontal="center" vertical="center" wrapText="1"/>
      <protection locked="0"/>
    </xf>
    <xf numFmtId="0" fontId="137" fillId="4" borderId="123" xfId="0" applyFont="1" applyFill="1" applyBorder="1" applyAlignment="1" applyProtection="1">
      <alignment horizontal="center" vertical="center" wrapText="1"/>
      <protection locked="0"/>
    </xf>
    <xf numFmtId="0" fontId="137" fillId="4" borderId="112" xfId="0" applyFont="1" applyFill="1" applyBorder="1" applyAlignment="1" applyProtection="1">
      <alignment horizontal="center" vertical="center" wrapText="1"/>
      <protection locked="0"/>
    </xf>
    <xf numFmtId="0" fontId="153" fillId="4" borderId="121" xfId="0" applyFont="1" applyFill="1" applyBorder="1" applyAlignment="1" applyProtection="1">
      <alignment horizontal="center"/>
      <protection locked="0"/>
    </xf>
    <xf numFmtId="0" fontId="153" fillId="4" borderId="0" xfId="0" applyFont="1" applyFill="1" applyAlignment="1" applyProtection="1">
      <alignment horizontal="center"/>
      <protection locked="0"/>
    </xf>
    <xf numFmtId="0" fontId="10" fillId="4" borderId="121" xfId="0" applyFont="1" applyFill="1" applyBorder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  <protection locked="0"/>
    </xf>
    <xf numFmtId="0" fontId="137" fillId="4" borderId="120" xfId="0" applyFont="1" applyFill="1" applyBorder="1" applyAlignment="1" applyProtection="1">
      <alignment horizontal="center" vertical="center" wrapText="1"/>
      <protection locked="0"/>
    </xf>
    <xf numFmtId="0" fontId="137" fillId="4" borderId="11" xfId="0" applyFont="1" applyFill="1" applyBorder="1" applyAlignment="1" applyProtection="1">
      <alignment horizontal="center" vertical="center" wrapText="1"/>
      <protection locked="0"/>
    </xf>
    <xf numFmtId="0" fontId="153" fillId="4" borderId="122" xfId="0" applyFont="1" applyFill="1" applyBorder="1" applyAlignment="1" applyProtection="1">
      <alignment horizontal="center"/>
      <protection locked="0"/>
    </xf>
    <xf numFmtId="0" fontId="137" fillId="4" borderId="110" xfId="0" applyFont="1" applyFill="1" applyBorder="1" applyAlignment="1" applyProtection="1">
      <alignment horizontal="center" vertical="center" wrapText="1"/>
      <protection locked="0"/>
    </xf>
    <xf numFmtId="0" fontId="155" fillId="23" borderId="22" xfId="0" applyFont="1" applyFill="1" applyBorder="1" applyAlignment="1" applyProtection="1">
      <alignment horizontal="center" vertical="center"/>
      <protection locked="0"/>
    </xf>
    <xf numFmtId="0" fontId="155" fillId="23" borderId="124" xfId="0" applyFont="1" applyFill="1" applyBorder="1" applyAlignment="1" applyProtection="1">
      <alignment horizontal="center" vertical="center"/>
      <protection locked="0"/>
    </xf>
    <xf numFmtId="0" fontId="112" fillId="23" borderId="22" xfId="0" applyFont="1" applyFill="1" applyBorder="1" applyAlignment="1" applyProtection="1">
      <alignment horizontal="center" vertical="center"/>
      <protection locked="0"/>
    </xf>
    <xf numFmtId="0" fontId="112" fillId="23" borderId="124" xfId="0" applyFont="1" applyFill="1" applyBorder="1" applyAlignment="1" applyProtection="1">
      <alignment horizontal="center" vertical="center"/>
      <protection locked="0"/>
    </xf>
    <xf numFmtId="0" fontId="112" fillId="23" borderId="125" xfId="0" applyFont="1" applyFill="1" applyBorder="1" applyAlignment="1" applyProtection="1">
      <alignment horizontal="center" vertical="center"/>
      <protection locked="0"/>
    </xf>
    <xf numFmtId="0" fontId="155" fillId="23" borderId="125" xfId="0" applyFont="1" applyFill="1" applyBorder="1" applyAlignment="1" applyProtection="1">
      <alignment horizontal="center" vertical="center"/>
      <protection locked="0"/>
    </xf>
    <xf numFmtId="0" fontId="10" fillId="0" borderId="121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11" xfId="0" applyFont="1" applyBorder="1" applyAlignment="1" applyProtection="1">
      <alignment horizontal="center"/>
      <protection locked="0"/>
    </xf>
    <xf numFmtId="0" fontId="37" fillId="0" borderId="121" xfId="0" applyFont="1" applyBorder="1" applyAlignment="1" applyProtection="1">
      <alignment horizontal="center"/>
      <protection locked="0"/>
    </xf>
    <xf numFmtId="0" fontId="79" fillId="21" borderId="22" xfId="0" applyFont="1" applyFill="1" applyBorder="1" applyAlignment="1" applyProtection="1">
      <alignment horizontal="center"/>
      <protection locked="0"/>
    </xf>
    <xf numFmtId="0" fontId="79" fillId="21" borderId="66" xfId="0" applyFont="1" applyFill="1" applyBorder="1" applyAlignment="1" applyProtection="1">
      <alignment horizontal="center"/>
      <protection locked="0"/>
    </xf>
    <xf numFmtId="0" fontId="79" fillId="21" borderId="67" xfId="0" applyFont="1" applyFill="1" applyBorder="1" applyAlignment="1" applyProtection="1">
      <alignment horizontal="center"/>
      <protection locked="0"/>
    </xf>
    <xf numFmtId="0" fontId="86" fillId="0" borderId="95" xfId="1782" applyFont="1" applyBorder="1" applyAlignment="1">
      <alignment horizontal="center" vertical="center" textRotation="60"/>
    </xf>
    <xf numFmtId="0" fontId="86" fillId="0" borderId="113" xfId="1782" applyFont="1" applyBorder="1" applyAlignment="1">
      <alignment horizontal="center" vertical="center" textRotation="60"/>
    </xf>
    <xf numFmtId="0" fontId="96" fillId="8" borderId="25" xfId="1782" applyFont="1" applyFill="1" applyBorder="1" applyAlignment="1">
      <alignment horizontal="center" vertical="center" wrapText="1"/>
    </xf>
    <xf numFmtId="0" fontId="86" fillId="0" borderId="39" xfId="1782" applyFont="1" applyBorder="1" applyAlignment="1">
      <alignment horizontal="center" vertical="center" textRotation="60"/>
    </xf>
    <xf numFmtId="0" fontId="86" fillId="0" borderId="40" xfId="1782" applyFont="1" applyBorder="1" applyAlignment="1">
      <alignment horizontal="center" vertical="center" textRotation="60"/>
    </xf>
    <xf numFmtId="0" fontId="86" fillId="0" borderId="19" xfId="1782" applyFont="1" applyBorder="1" applyAlignment="1">
      <alignment horizontal="center" vertical="center" textRotation="60"/>
    </xf>
    <xf numFmtId="0" fontId="86" fillId="0" borderId="85" xfId="1782" applyFont="1" applyBorder="1" applyAlignment="1">
      <alignment horizontal="center" vertical="center" textRotation="60"/>
    </xf>
    <xf numFmtId="0" fontId="95" fillId="6" borderId="19" xfId="1782" applyFont="1" applyFill="1" applyBorder="1" applyAlignment="1">
      <alignment horizontal="center" vertical="center" wrapText="1"/>
    </xf>
    <xf numFmtId="0" fontId="95" fillId="6" borderId="85" xfId="1782" applyFont="1" applyFill="1" applyBorder="1" applyAlignment="1">
      <alignment horizontal="center" vertical="center" wrapText="1"/>
    </xf>
    <xf numFmtId="0" fontId="89" fillId="0" borderId="0" xfId="1782" applyFont="1" applyAlignment="1">
      <alignment horizontal="left" vertical="center"/>
    </xf>
    <xf numFmtId="0" fontId="84" fillId="0" borderId="0" xfId="1782" applyFont="1" applyAlignment="1" applyProtection="1">
      <alignment horizontal="right"/>
      <protection locked="0"/>
    </xf>
    <xf numFmtId="14" fontId="100" fillId="15" borderId="68" xfId="1782" applyNumberFormat="1" applyFont="1" applyFill="1" applyBorder="1" applyAlignment="1">
      <alignment horizontal="center" vertical="center"/>
    </xf>
    <xf numFmtId="0" fontId="92" fillId="0" borderId="0" xfId="1782" applyFont="1" applyAlignment="1">
      <alignment horizontal="center" vertical="center"/>
    </xf>
    <xf numFmtId="0" fontId="93" fillId="0" borderId="0" xfId="1782" applyFont="1" applyAlignment="1">
      <alignment vertical="center"/>
    </xf>
    <xf numFmtId="0" fontId="82" fillId="0" borderId="81" xfId="1782" applyFont="1" applyBorder="1" applyAlignment="1">
      <alignment horizontal="center" textRotation="60"/>
    </xf>
    <xf numFmtId="0" fontId="82" fillId="0" borderId="82" xfId="1782" applyFont="1" applyBorder="1" applyAlignment="1">
      <alignment horizontal="center" textRotation="60"/>
    </xf>
    <xf numFmtId="0" fontId="103" fillId="22" borderId="19" xfId="1782" applyFont="1" applyFill="1" applyBorder="1" applyAlignment="1">
      <alignment horizontal="center" vertical="center" wrapText="1"/>
    </xf>
    <xf numFmtId="0" fontId="103" fillId="22" borderId="85" xfId="1782" applyFont="1" applyFill="1" applyBorder="1" applyAlignment="1">
      <alignment horizontal="center" vertical="center" wrapText="1"/>
    </xf>
    <xf numFmtId="0" fontId="108" fillId="0" borderId="74" xfId="1782" applyFont="1" applyBorder="1" applyAlignment="1">
      <alignment horizontal="center" vertical="top" wrapText="1"/>
    </xf>
    <xf numFmtId="0" fontId="108" fillId="0" borderId="87" xfId="1782" applyFont="1" applyBorder="1" applyAlignment="1">
      <alignment horizontal="center" vertical="top" wrapText="1"/>
    </xf>
    <xf numFmtId="0" fontId="19" fillId="0" borderId="74" xfId="1782" applyFont="1" applyBorder="1" applyAlignment="1">
      <alignment horizontal="center" vertical="top" wrapText="1"/>
    </xf>
    <xf numFmtId="0" fontId="19" fillId="0" borderId="87" xfId="1782" applyFont="1" applyBorder="1" applyAlignment="1">
      <alignment horizontal="center" vertical="top" wrapText="1"/>
    </xf>
    <xf numFmtId="0" fontId="96" fillId="8" borderId="19" xfId="1782" applyFont="1" applyFill="1" applyBorder="1" applyAlignment="1">
      <alignment horizontal="center" vertical="center" wrapText="1"/>
    </xf>
    <xf numFmtId="0" fontId="96" fillId="8" borderId="85" xfId="1782" applyFont="1" applyFill="1" applyBorder="1" applyAlignment="1">
      <alignment horizontal="center" vertical="center" wrapText="1"/>
    </xf>
    <xf numFmtId="0" fontId="105" fillId="12" borderId="19" xfId="1782" applyFont="1" applyFill="1" applyBorder="1" applyAlignment="1">
      <alignment horizontal="center" vertical="center" wrapText="1"/>
    </xf>
    <xf numFmtId="0" fontId="105" fillId="12" borderId="85" xfId="1782" applyFont="1" applyFill="1" applyBorder="1" applyAlignment="1">
      <alignment horizontal="center" vertical="center" wrapText="1"/>
    </xf>
    <xf numFmtId="14" fontId="98" fillId="0" borderId="86" xfId="1782" applyNumberFormat="1" applyFont="1" applyBorder="1" applyAlignment="1">
      <alignment horizontal="center" vertical="center"/>
    </xf>
    <xf numFmtId="14" fontId="99" fillId="0" borderId="70" xfId="1782" applyNumberFormat="1" applyFont="1" applyBorder="1" applyAlignment="1">
      <alignment vertical="center"/>
    </xf>
    <xf numFmtId="14" fontId="101" fillId="15" borderId="88" xfId="1782" applyNumberFormat="1" applyFont="1" applyFill="1" applyBorder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60" fillId="15" borderId="25" xfId="0" applyFont="1" applyFill="1" applyBorder="1" applyAlignment="1">
      <alignment horizontal="center" vertical="center" wrapText="1"/>
    </xf>
    <xf numFmtId="0" fontId="60" fillId="15" borderId="43" xfId="0" applyFont="1" applyFill="1" applyBorder="1" applyAlignment="1">
      <alignment horizontal="center" vertical="center" wrapText="1"/>
    </xf>
    <xf numFmtId="0" fontId="60" fillId="4" borderId="25" xfId="0" applyFont="1" applyFill="1" applyBorder="1" applyAlignment="1">
      <alignment horizontal="center" vertical="center" wrapText="1"/>
    </xf>
    <xf numFmtId="0" fontId="60" fillId="4" borderId="44" xfId="0" applyFont="1" applyFill="1" applyBorder="1" applyAlignment="1">
      <alignment horizontal="center" vertical="center" wrapText="1"/>
    </xf>
    <xf numFmtId="14" fontId="19" fillId="4" borderId="42" xfId="0" applyNumberFormat="1" applyFont="1" applyFill="1" applyBorder="1" applyAlignment="1">
      <alignment horizontal="center" vertical="center" wrapText="1"/>
    </xf>
    <xf numFmtId="14" fontId="19" fillId="4" borderId="51" xfId="0" applyNumberFormat="1" applyFont="1" applyFill="1" applyBorder="1" applyAlignment="1">
      <alignment horizontal="center" vertical="center" wrapText="1"/>
    </xf>
    <xf numFmtId="0" fontId="57" fillId="4" borderId="1" xfId="0" applyFont="1" applyFill="1" applyBorder="1" applyAlignment="1">
      <alignment horizontal="center" vertical="center" wrapText="1"/>
    </xf>
    <xf numFmtId="0" fontId="57" fillId="4" borderId="52" xfId="0" applyFont="1" applyFill="1" applyBorder="1" applyAlignment="1">
      <alignment horizontal="center" vertical="center" wrapText="1"/>
    </xf>
    <xf numFmtId="166" fontId="58" fillId="4" borderId="3" xfId="0" applyNumberFormat="1" applyFont="1" applyFill="1" applyBorder="1" applyAlignment="1">
      <alignment horizontal="center" vertical="center" wrapText="1"/>
    </xf>
    <xf numFmtId="166" fontId="58" fillId="4" borderId="5" xfId="0" applyNumberFormat="1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0" fontId="60" fillId="15" borderId="44" xfId="0" applyFont="1" applyFill="1" applyBorder="1" applyAlignment="1">
      <alignment horizontal="center" vertical="center" wrapText="1"/>
    </xf>
    <xf numFmtId="0" fontId="60" fillId="15" borderId="25" xfId="0" applyFont="1" applyFill="1" applyBorder="1" applyAlignment="1">
      <alignment horizontal="center" vertical="top" wrapText="1"/>
    </xf>
    <xf numFmtId="0" fontId="60" fillId="15" borderId="43" xfId="0" applyFont="1" applyFill="1" applyBorder="1" applyAlignment="1">
      <alignment horizontal="center" vertical="top" wrapText="1"/>
    </xf>
    <xf numFmtId="0" fontId="60" fillId="15" borderId="44" xfId="0" applyFont="1" applyFill="1" applyBorder="1" applyAlignment="1">
      <alignment horizontal="center" vertical="top" wrapText="1"/>
    </xf>
    <xf numFmtId="14" fontId="19" fillId="4" borderId="38" xfId="0" applyNumberFormat="1" applyFont="1" applyFill="1" applyBorder="1" applyAlignment="1">
      <alignment horizontal="center" vertical="center" wrapText="1"/>
    </xf>
    <xf numFmtId="0" fontId="57" fillId="4" borderId="21" xfId="0" applyFont="1" applyFill="1" applyBorder="1" applyAlignment="1">
      <alignment horizontal="center" vertical="center" wrapText="1"/>
    </xf>
    <xf numFmtId="166" fontId="58" fillId="4" borderId="7" xfId="0" applyNumberFormat="1" applyFont="1" applyFill="1" applyBorder="1" applyAlignment="1">
      <alignment horizontal="center" vertical="center" wrapText="1"/>
    </xf>
    <xf numFmtId="0" fontId="53" fillId="5" borderId="27" xfId="0" applyFont="1" applyFill="1" applyBorder="1" applyAlignment="1">
      <alignment horizontal="center" vertical="center" wrapText="1"/>
    </xf>
    <xf numFmtId="0" fontId="53" fillId="5" borderId="28" xfId="0" applyFont="1" applyFill="1" applyBorder="1" applyAlignment="1">
      <alignment horizontal="center" vertical="center" wrapText="1"/>
    </xf>
    <xf numFmtId="0" fontId="53" fillId="5" borderId="29" xfId="0" applyFont="1" applyFill="1" applyBorder="1" applyAlignment="1">
      <alignment horizontal="center" vertical="center" wrapText="1"/>
    </xf>
    <xf numFmtId="0" fontId="55" fillId="12" borderId="37" xfId="0" applyFont="1" applyFill="1" applyBorder="1" applyAlignment="1">
      <alignment horizontal="center" vertical="center" wrapText="1"/>
    </xf>
    <xf numFmtId="0" fontId="55" fillId="13" borderId="37" xfId="0" applyFont="1" applyFill="1" applyBorder="1" applyAlignment="1">
      <alignment horizontal="center" vertical="center" wrapText="1"/>
    </xf>
    <xf numFmtId="167" fontId="130" fillId="26" borderId="0" xfId="1783" applyNumberFormat="1" applyFont="1" applyFill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90" xfId="0" applyFont="1" applyBorder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6" fillId="2" borderId="55" xfId="6" applyFill="1" applyBorder="1" applyAlignment="1">
      <alignment horizontal="left"/>
    </xf>
    <xf numFmtId="0" fontId="6" fillId="2" borderId="14" xfId="6" applyFill="1" applyBorder="1" applyAlignment="1">
      <alignment horizontal="left"/>
    </xf>
    <xf numFmtId="0" fontId="30" fillId="0" borderId="55" xfId="6" applyFont="1" applyBorder="1" applyAlignment="1">
      <alignment horizontal="left" vertical="top" wrapText="1"/>
    </xf>
    <xf numFmtId="0" fontId="30" fillId="0" borderId="13" xfId="6" applyFont="1" applyBorder="1" applyAlignment="1">
      <alignment horizontal="left" vertical="top"/>
    </xf>
    <xf numFmtId="0" fontId="30" fillId="0" borderId="14" xfId="6" applyFont="1" applyBorder="1" applyAlignment="1">
      <alignment horizontal="left" vertical="top"/>
    </xf>
    <xf numFmtId="0" fontId="161" fillId="2" borderId="64" xfId="6" applyFont="1" applyFill="1" applyBorder="1" applyAlignment="1">
      <alignment horizontal="left"/>
    </xf>
    <xf numFmtId="0" fontId="161" fillId="2" borderId="65" xfId="6" applyFont="1" applyFill="1" applyBorder="1" applyAlignment="1">
      <alignment horizontal="left"/>
    </xf>
    <xf numFmtId="0" fontId="30" fillId="0" borderId="64" xfId="6" applyFont="1" applyBorder="1" applyAlignment="1">
      <alignment horizontal="left" vertical="top" wrapText="1"/>
    </xf>
    <xf numFmtId="0" fontId="30" fillId="0" borderId="66" xfId="6" applyFont="1" applyBorder="1" applyAlignment="1">
      <alignment horizontal="left" vertical="top"/>
    </xf>
    <xf numFmtId="0" fontId="30" fillId="0" borderId="65" xfId="6" applyFont="1" applyBorder="1" applyAlignment="1">
      <alignment horizontal="left" vertical="top"/>
    </xf>
    <xf numFmtId="0" fontId="96" fillId="8" borderId="130" xfId="1782" applyFont="1" applyFill="1" applyBorder="1" applyAlignment="1">
      <alignment horizontal="center" vertical="center" wrapText="1"/>
    </xf>
    <xf numFmtId="0" fontId="156" fillId="0" borderId="131" xfId="1782" applyFont="1" applyBorder="1" applyAlignment="1">
      <alignment horizontal="center" vertical="center" wrapText="1"/>
    </xf>
    <xf numFmtId="0" fontId="156" fillId="0" borderId="132" xfId="1782" applyFont="1" applyBorder="1" applyAlignment="1">
      <alignment horizontal="center" vertical="center" wrapText="1"/>
    </xf>
    <xf numFmtId="0" fontId="120" fillId="0" borderId="131" xfId="1782" applyFont="1" applyBorder="1" applyAlignment="1">
      <alignment horizontal="center" vertical="center" wrapText="1"/>
    </xf>
    <xf numFmtId="0" fontId="120" fillId="0" borderId="132" xfId="1782" applyFont="1" applyBorder="1" applyAlignment="1">
      <alignment horizontal="center" vertical="center" wrapText="1"/>
    </xf>
    <xf numFmtId="0" fontId="95" fillId="6" borderId="25" xfId="1782" applyFont="1" applyFill="1" applyBorder="1" applyAlignment="1">
      <alignment horizontal="center" vertical="center" wrapText="1"/>
    </xf>
    <xf numFmtId="0" fontId="95" fillId="6" borderId="130" xfId="1782" applyFont="1" applyFill="1" applyBorder="1" applyAlignment="1">
      <alignment horizontal="center" vertical="center" wrapText="1"/>
    </xf>
    <xf numFmtId="0" fontId="121" fillId="0" borderId="131" xfId="1782" applyFont="1" applyBorder="1" applyAlignment="1">
      <alignment horizontal="center" vertical="center" wrapText="1"/>
    </xf>
    <xf numFmtId="0" fontId="121" fillId="0" borderId="132" xfId="1782" applyFont="1" applyBorder="1" applyAlignment="1">
      <alignment horizontal="center" vertical="center" wrapText="1"/>
    </xf>
    <xf numFmtId="0" fontId="97" fillId="22" borderId="25" xfId="1782" applyFont="1" applyFill="1" applyBorder="1" applyAlignment="1">
      <alignment horizontal="center" vertical="center" wrapText="1"/>
    </xf>
    <xf numFmtId="0" fontId="97" fillId="22" borderId="130" xfId="1782" applyFont="1" applyFill="1" applyBorder="1" applyAlignment="1">
      <alignment horizontal="center" vertical="center" wrapText="1"/>
    </xf>
    <xf numFmtId="0" fontId="94" fillId="12" borderId="25" xfId="1782" applyFont="1" applyFill="1" applyBorder="1" applyAlignment="1">
      <alignment horizontal="center" vertical="center" wrapText="1"/>
    </xf>
    <xf numFmtId="0" fontId="94" fillId="12" borderId="130" xfId="1782" applyFont="1" applyFill="1" applyBorder="1" applyAlignment="1">
      <alignment horizontal="center" vertical="center" wrapText="1"/>
    </xf>
    <xf numFmtId="16" fontId="156" fillId="0" borderId="131" xfId="1782" applyNumberFormat="1" applyFont="1" applyBorder="1" applyAlignment="1">
      <alignment horizontal="center" vertical="center" wrapText="1"/>
    </xf>
    <xf numFmtId="16" fontId="156" fillId="0" borderId="132" xfId="1782" applyNumberFormat="1" applyFont="1" applyBorder="1" applyAlignment="1">
      <alignment horizontal="center" vertical="center" wrapText="1"/>
    </xf>
    <xf numFmtId="14" fontId="100" fillId="15" borderId="4" xfId="1782" applyNumberFormat="1" applyFont="1" applyFill="1" applyBorder="1" applyAlignment="1">
      <alignment horizontal="center" vertical="center"/>
    </xf>
    <xf numFmtId="14" fontId="100" fillId="15" borderId="24" xfId="1782" applyNumberFormat="1" applyFont="1" applyFill="1" applyBorder="1" applyAlignment="1">
      <alignment horizontal="center" vertical="center"/>
    </xf>
    <xf numFmtId="0" fontId="98" fillId="0" borderId="4" xfId="1782" applyFont="1" applyBorder="1" applyAlignment="1">
      <alignment horizontal="center" vertical="center"/>
    </xf>
    <xf numFmtId="0" fontId="98" fillId="0" borderId="24" xfId="1782" applyFont="1" applyBorder="1" applyAlignment="1">
      <alignment horizontal="center" vertical="center"/>
    </xf>
  </cellXfs>
  <cellStyles count="1784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3" xfId="1104" xr:uid="{AFE84D74-647F-41DE-B12C-AAE4EA5EB584}"/>
    <cellStyle name="měny 2 10 3" xfId="557" xr:uid="{169A3C53-56A1-43FE-BEBD-D487FF0ABBEC}"/>
    <cellStyle name="měny 2 10 3 2" xfId="1323" xr:uid="{6A2E27BA-584E-4C7C-A874-CC31B8F48F53}"/>
    <cellStyle name="měny 2 10 4" xfId="940" xr:uid="{33C2F784-D098-420E-B7EB-D1BB847D2375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3" xfId="1049" xr:uid="{513A15D8-B963-42E8-B052-9D286BA35060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3" xfId="1213" xr:uid="{F58B42D2-5EDE-4E2F-954B-832CCF6B8898}"/>
    <cellStyle name="měny 2 13" xfId="502" xr:uid="{F2F124D2-FA81-4C0D-8464-482708C80D39}"/>
    <cellStyle name="měny 2 13 2" xfId="1268" xr:uid="{1600C3F5-BFF6-4B19-8258-7252A53E7EC6}"/>
    <cellStyle name="měny 2 14" xfId="119" xr:uid="{659BF9FA-6A98-414B-A052-6A38E58A3164}"/>
    <cellStyle name="měny 2 15" xfId="885" xr:uid="{C1270654-6D95-447F-B4BB-B319D9730804}"/>
    <cellStyle name="měny 2 16" xfId="1651" xr:uid="{296EC8B3-2E01-4D10-8C7A-45137FDB28FA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3" xfId="1215" xr:uid="{7C51728F-99C5-45D0-ACF7-1F3C08525C0C}"/>
    <cellStyle name="měny 2 2 11" xfId="504" xr:uid="{C459BE7F-20CF-48D0-8167-1A357B9D1FDC}"/>
    <cellStyle name="měny 2 2 11 2" xfId="1270" xr:uid="{4C5EFA60-FBE3-43C5-B291-DC084F7B7239}"/>
    <cellStyle name="měny 2 2 12" xfId="121" xr:uid="{0B6362A4-CCDA-4B64-90AC-A0CA809A8F59}"/>
    <cellStyle name="měny 2 2 13" xfId="887" xr:uid="{1DC72F96-4D48-4211-B145-925C31BF72A6}"/>
    <cellStyle name="měny 2 2 14" xfId="1653" xr:uid="{48851D3A-796F-4C2E-B0B4-3DE8FEC4DBBD}"/>
    <cellStyle name="měny 2 2 2" xfId="12" xr:uid="{00000000-0005-0000-0000-000003000000}"/>
    <cellStyle name="měny 2 2 2 10" xfId="124" xr:uid="{A880CA53-3276-4BAA-BD75-E4295393A389}"/>
    <cellStyle name="měny 2 2 2 11" xfId="890" xr:uid="{4F94B69A-A652-46F7-B4FC-A062A888080B}"/>
    <cellStyle name="měny 2 2 2 12" xfId="1656" xr:uid="{3D741802-5DBA-4C11-A56C-2C67CFE00738}"/>
    <cellStyle name="měny 2 2 2 2" xfId="21" xr:uid="{00000000-0005-0000-0000-000004000000}"/>
    <cellStyle name="měny 2 2 2 2 10" xfId="899" xr:uid="{CF7C26D9-A522-451E-88EE-E455CB7562FC}"/>
    <cellStyle name="měny 2 2 2 2 11" xfId="1665" xr:uid="{930F7387-A56A-4E93-BB16-C431AA9CF22E}"/>
    <cellStyle name="měny 2 2 2 2 2" xfId="39" xr:uid="{00000000-0005-0000-0000-000005000000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3" xfId="1190" xr:uid="{1D724831-9701-4E3D-A2A1-900F830C7036}"/>
    <cellStyle name="měny 2 2 2 2 2 2 3" xfId="643" xr:uid="{FC13700B-4153-4D5C-9F77-E3730E8D18E1}"/>
    <cellStyle name="měny 2 2 2 2 2 2 3 2" xfId="1409" xr:uid="{99345799-5516-46FE-8115-8A40395BA775}"/>
    <cellStyle name="měny 2 2 2 2 2 2 4" xfId="260" xr:uid="{6B3C291E-27E2-4123-8142-0A28F1213EC9}"/>
    <cellStyle name="měny 2 2 2 2 2 2 5" xfId="1026" xr:uid="{2847ED0D-6695-4C43-9CE8-73A320ED4309}"/>
    <cellStyle name="měny 2 2 2 2 2 2 6" xfId="1737" xr:uid="{D1540764-1FEA-4015-AA84-90D8EAF22EDC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3" xfId="1136" xr:uid="{63BAA11B-CBD3-4C68-B9EA-42EF08838114}"/>
    <cellStyle name="měny 2 2 2 2 2 3 3" xfId="589" xr:uid="{B0A89BAA-181F-48A9-B038-27AA6E9F7E2D}"/>
    <cellStyle name="měny 2 2 2 2 2 3 3 2" xfId="1355" xr:uid="{1624F544-7D5C-4C89-B2B2-9F38782D2C62}"/>
    <cellStyle name="měny 2 2 2 2 2 3 4" xfId="972" xr:uid="{66A57D4D-0377-433F-9370-464B2738037A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3" xfId="1081" xr:uid="{DE4977FE-57C3-4016-B696-F1D5D3ECD57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3" xfId="1245" xr:uid="{331AA418-CFE4-4441-BE76-3FA28CA26FE1}"/>
    <cellStyle name="měny 2 2 2 2 2 6" xfId="534" xr:uid="{2BD9C024-17AB-4B2E-BEA9-A9D296722ACF}"/>
    <cellStyle name="měny 2 2 2 2 2 6 2" xfId="1300" xr:uid="{0A98217F-4361-45AD-9A89-3781A6467504}"/>
    <cellStyle name="měny 2 2 2 2 2 7" xfId="151" xr:uid="{1F37CA11-0ED6-42F5-844A-83B422E5A18D}"/>
    <cellStyle name="měny 2 2 2 2 2 8" xfId="917" xr:uid="{54B882F6-1EE4-4756-A0E8-EADCD1503EA7}"/>
    <cellStyle name="měny 2 2 2 2 2 9" xfId="1683" xr:uid="{2A217ACB-DB8E-4D6D-A0FE-00B7088877F9}"/>
    <cellStyle name="měny 2 2 2 2 3" xfId="57" xr:uid="{00000000-0005-0000-0000-000006000000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3" xfId="1208" xr:uid="{B5C89E88-99BD-48F9-A782-216B23EAA14B}"/>
    <cellStyle name="měny 2 2 2 2 3 2 3" xfId="661" xr:uid="{E7E536E2-E555-4CC4-8F03-2F2F95D5A771}"/>
    <cellStyle name="měny 2 2 2 2 3 2 3 2" xfId="1427" xr:uid="{9957B532-1860-4C1B-B7BE-90FDEB2C9611}"/>
    <cellStyle name="měny 2 2 2 2 3 2 4" xfId="278" xr:uid="{DCABFDDC-0300-47F3-976D-D3358B136ED7}"/>
    <cellStyle name="měny 2 2 2 2 3 2 5" xfId="1044" xr:uid="{65227A16-1194-43E8-AD4D-E767CE92CE15}"/>
    <cellStyle name="měny 2 2 2 2 3 2 6" xfId="1755" xr:uid="{ED13BFD1-4157-4E18-95FB-321107A8979A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3" xfId="1154" xr:uid="{38E68F11-C12F-4A75-A8FC-6207879080BD}"/>
    <cellStyle name="měny 2 2 2 2 3 3 3" xfId="607" xr:uid="{600FE239-4AF7-4A99-86C3-3322174BADFF}"/>
    <cellStyle name="měny 2 2 2 2 3 3 3 2" xfId="1373" xr:uid="{E4FA64ED-8695-48EF-9204-10BD5497D53B}"/>
    <cellStyle name="měny 2 2 2 2 3 3 4" xfId="990" xr:uid="{FDB94062-0DF1-4835-B87E-8D3AA274DB10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3" xfId="1099" xr:uid="{082B234C-B5B9-451C-ADB9-9783D4E55799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3" xfId="1263" xr:uid="{37431DAA-C043-461F-A6E9-8B0570C5E3B1}"/>
    <cellStyle name="měny 2 2 2 2 3 6" xfId="552" xr:uid="{7C7736B9-C04F-4D9C-9C38-106F7DF4E1BD}"/>
    <cellStyle name="měny 2 2 2 2 3 6 2" xfId="1318" xr:uid="{3BED083A-41BA-4ABD-B449-0A07986F0DDE}"/>
    <cellStyle name="měny 2 2 2 2 3 7" xfId="169" xr:uid="{3D9696DD-8233-4002-A902-B8E328394208}"/>
    <cellStyle name="měny 2 2 2 2 3 8" xfId="935" xr:uid="{42E852D0-DF7D-4D49-8FB9-BDBEA81448E5}"/>
    <cellStyle name="měny 2 2 2 2 3 9" xfId="1701" xr:uid="{28DB08FB-E548-4ED6-9520-2C95023E2A2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3" xfId="1172" xr:uid="{42517335-D830-4958-ACA0-32AF6A028A2D}"/>
    <cellStyle name="měny 2 2 2 2 4 3" xfId="625" xr:uid="{1FCD9DBF-18A3-4AE5-AF0C-C5A9731901B0}"/>
    <cellStyle name="měny 2 2 2 2 4 3 2" xfId="1391" xr:uid="{6FE38947-7E10-41E6-A379-A1A77CCCCB0C}"/>
    <cellStyle name="měny 2 2 2 2 4 4" xfId="242" xr:uid="{6EF8BD23-0528-43EB-B39B-FC58AE2CE82A}"/>
    <cellStyle name="měny 2 2 2 2 4 5" xfId="1008" xr:uid="{607A6800-6DD8-4891-8200-82C8E0039E38}"/>
    <cellStyle name="měny 2 2 2 2 4 6" xfId="1719" xr:uid="{75D667E7-532C-4466-8B45-C252A78E425B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3" xfId="1118" xr:uid="{4D84C490-B37B-4B70-A584-DC0B95A26B9E}"/>
    <cellStyle name="měny 2 2 2 2 5 3" xfId="571" xr:uid="{2C52A2D2-FC4F-4A8F-B704-BA7E71AFDAC2}"/>
    <cellStyle name="měny 2 2 2 2 5 3 2" xfId="1337" xr:uid="{16229FF8-3A90-4495-AA90-3768420C779A}"/>
    <cellStyle name="měny 2 2 2 2 5 4" xfId="954" xr:uid="{619AF25C-1BC7-4368-8DD5-4E36DACFFB00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3" xfId="1063" xr:uid="{71510EEA-D982-4FC5-A3F8-DBAE52F02570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3" xfId="1227" xr:uid="{A8225E0F-1A99-48A0-B578-661C9E1F54F3}"/>
    <cellStyle name="měny 2 2 2 2 8" xfId="516" xr:uid="{3EFCF0A7-B325-4ED7-BF16-961D9C9FE5FE}"/>
    <cellStyle name="měny 2 2 2 2 8 2" xfId="1282" xr:uid="{7A9EC197-CC95-43A2-9AC7-A6146AA5ECB2}"/>
    <cellStyle name="měny 2 2 2 2 9" xfId="133" xr:uid="{9363B0CE-3442-4C9D-A27A-C2567CF77C26}"/>
    <cellStyle name="měny 2 2 2 3" xfId="30" xr:uid="{00000000-0005-0000-0000-000007000000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3" xfId="1181" xr:uid="{2905DE33-AF48-4D22-8428-810072531ECD}"/>
    <cellStyle name="měny 2 2 2 3 2 3" xfId="634" xr:uid="{C1EC055A-1451-4578-8D74-0C0728A6E6F0}"/>
    <cellStyle name="měny 2 2 2 3 2 3 2" xfId="1400" xr:uid="{2B82DDC7-52A4-4E16-AD4C-20C6B0684029}"/>
    <cellStyle name="měny 2 2 2 3 2 4" xfId="251" xr:uid="{6F51188C-0896-4EE9-86CA-4FBC39E3E101}"/>
    <cellStyle name="měny 2 2 2 3 2 5" xfId="1017" xr:uid="{D9859C73-35CB-4065-BB70-50ED0F41B603}"/>
    <cellStyle name="měny 2 2 2 3 2 6" xfId="1728" xr:uid="{6053AA55-E28B-4ACF-A4CC-4789090C2D6B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3" xfId="1127" xr:uid="{D9DC1862-D2E3-4C1C-A530-B680F5E79106}"/>
    <cellStyle name="měny 2 2 2 3 3 3" xfId="580" xr:uid="{CCE6B2D9-E835-403A-BA9F-DC9E1B99CCBE}"/>
    <cellStyle name="měny 2 2 2 3 3 3 2" xfId="1346" xr:uid="{EC56F8B2-6BCD-4B7B-990D-B097DA7530BC}"/>
    <cellStyle name="měny 2 2 2 3 3 4" xfId="963" xr:uid="{A716743C-07C4-4E91-A87A-BC1A1E54709F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3" xfId="1072" xr:uid="{D8EAAFDF-B011-47F3-A1E1-4251DFD98E34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3" xfId="1236" xr:uid="{284E7B46-A719-430B-B2BC-00B45003F35D}"/>
    <cellStyle name="měny 2 2 2 3 6" xfId="525" xr:uid="{15643E5F-AC73-44A0-BF1E-34473B42BDEE}"/>
    <cellStyle name="měny 2 2 2 3 6 2" xfId="1291" xr:uid="{86159DE3-2B0F-42BC-B077-BB7C5950F8F5}"/>
    <cellStyle name="měny 2 2 2 3 7" xfId="142" xr:uid="{95B7E2C8-0C64-4A58-9463-A9123D10C417}"/>
    <cellStyle name="měny 2 2 2 3 8" xfId="908" xr:uid="{A8B1346E-25DD-46BE-A3ED-7FF52FA9FB14}"/>
    <cellStyle name="měny 2 2 2 3 9" xfId="1674" xr:uid="{994E62D3-E793-4356-A3FF-AE404443530E}"/>
    <cellStyle name="měny 2 2 2 4" xfId="48" xr:uid="{00000000-0005-0000-0000-000008000000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3" xfId="1199" xr:uid="{4C1AF7E3-7D63-43D5-BDDC-C8D4437BF3CE}"/>
    <cellStyle name="měny 2 2 2 4 2 3" xfId="652" xr:uid="{0E1AB24C-D8FE-4D47-9205-2E2B61712E0E}"/>
    <cellStyle name="měny 2 2 2 4 2 3 2" xfId="1418" xr:uid="{FE4AC16A-F126-4B32-BEDC-BDD0BF23280A}"/>
    <cellStyle name="měny 2 2 2 4 2 4" xfId="269" xr:uid="{1B062014-0AE4-46FC-B3C3-57686670D56C}"/>
    <cellStyle name="měny 2 2 2 4 2 5" xfId="1035" xr:uid="{A64B7AC9-91CE-4A47-BF72-635ACF6EEDA4}"/>
    <cellStyle name="měny 2 2 2 4 2 6" xfId="1746" xr:uid="{979D9F87-2683-4943-8065-EAEF19EE1C9E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3" xfId="1145" xr:uid="{6AB04733-0C58-4277-93B1-B3EF117674DF}"/>
    <cellStyle name="měny 2 2 2 4 3 3" xfId="598" xr:uid="{57083552-6F06-46FC-A87B-6C1129B9BCC4}"/>
    <cellStyle name="měny 2 2 2 4 3 3 2" xfId="1364" xr:uid="{E043F86F-8BB3-42AA-8958-489901816C03}"/>
    <cellStyle name="měny 2 2 2 4 3 4" xfId="981" xr:uid="{14B975BA-17F8-4DF6-A9C3-0F990B0BC4BC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3" xfId="1090" xr:uid="{1C6B9007-CEBB-4F5F-B1F3-792B53DFD8CA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3" xfId="1254" xr:uid="{784CD259-0670-474E-8AEC-99CA57A72DB0}"/>
    <cellStyle name="měny 2 2 2 4 6" xfId="543" xr:uid="{E6DFA6BD-1882-41E9-ACAA-13AC1FF95AF6}"/>
    <cellStyle name="měny 2 2 2 4 6 2" xfId="1309" xr:uid="{E69C0DAF-B1AF-44B8-9F83-C148777272ED}"/>
    <cellStyle name="měny 2 2 2 4 7" xfId="160" xr:uid="{C4AAB8CA-FBAE-407F-8002-E347495D430C}"/>
    <cellStyle name="měny 2 2 2 4 8" xfId="926" xr:uid="{51AFD235-CE4F-4040-985D-71FF2E7BDA03}"/>
    <cellStyle name="měny 2 2 2 4 9" xfId="1692" xr:uid="{A0B84729-774B-499D-A13C-F1E8FA84CC8C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3" xfId="1163" xr:uid="{572F3A63-593D-4B34-8863-4ABD26FFD4B2}"/>
    <cellStyle name="měny 2 2 2 5 3" xfId="616" xr:uid="{B4B33F8C-CD41-42E0-9E75-534A7B0516FF}"/>
    <cellStyle name="měny 2 2 2 5 3 2" xfId="1382" xr:uid="{ECD299E2-A7D5-4AFF-A641-0B706BD237DF}"/>
    <cellStyle name="měny 2 2 2 5 4" xfId="233" xr:uid="{BB4BCB36-BBAE-4FA6-BE50-34008E6C66CA}"/>
    <cellStyle name="měny 2 2 2 5 5" xfId="999" xr:uid="{1129E6BD-D545-4763-A062-FC6B27B020A2}"/>
    <cellStyle name="měny 2 2 2 5 6" xfId="1710" xr:uid="{BE9F8E23-1939-41EF-B29D-33FF6F0CF75B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3" xfId="1109" xr:uid="{9CB9673B-A76B-4863-AFB1-09CE597EF256}"/>
    <cellStyle name="měny 2 2 2 6 3" xfId="562" xr:uid="{1C1AF587-7BB7-4901-9E75-45598ADD8CC5}"/>
    <cellStyle name="měny 2 2 2 6 3 2" xfId="1328" xr:uid="{3F3B3EDB-67B8-43D0-9849-F561F3FB780A}"/>
    <cellStyle name="měny 2 2 2 6 4" xfId="945" xr:uid="{D81752C9-AD83-4704-957C-0FAB51E78497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3" xfId="1054" xr:uid="{6594601B-3758-409F-BD23-418C10B37DCA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3" xfId="1218" xr:uid="{4AADAB30-A4A0-4A81-A218-A9AC638494A2}"/>
    <cellStyle name="měny 2 2 2 9" xfId="507" xr:uid="{67A41508-C717-4FBE-A682-E1AC6D21F908}"/>
    <cellStyle name="měny 2 2 2 9 2" xfId="1273" xr:uid="{7BBFDE7A-3254-4A61-8F35-1E5CC07176E7}"/>
    <cellStyle name="měny 2 2 3" xfId="15" xr:uid="{00000000-0005-0000-0000-000009000000}"/>
    <cellStyle name="měny 2 2 3 10" xfId="127" xr:uid="{512FC5AE-6862-4F24-A032-DE7DC625A1D1}"/>
    <cellStyle name="měny 2 2 3 11" xfId="893" xr:uid="{0ED6D5BB-30FC-49F2-9DAB-92D96F397E06}"/>
    <cellStyle name="měny 2 2 3 12" xfId="1659" xr:uid="{48343CFC-6614-4315-ADB0-2C603265C71B}"/>
    <cellStyle name="měny 2 2 3 2" xfId="24" xr:uid="{00000000-0005-0000-0000-00000A000000}"/>
    <cellStyle name="měny 2 2 3 2 10" xfId="902" xr:uid="{69F973F0-015B-481E-A136-19657AA95C4E}"/>
    <cellStyle name="měny 2 2 3 2 11" xfId="1668" xr:uid="{4F526652-D92C-4F3B-A45B-77D3D3CE8E42}"/>
    <cellStyle name="měny 2 2 3 2 2" xfId="42" xr:uid="{00000000-0005-0000-0000-00000B000000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3" xfId="1193" xr:uid="{C6B79580-1E40-4FD1-BEF2-37D773582D50}"/>
    <cellStyle name="měny 2 2 3 2 2 2 3" xfId="646" xr:uid="{749FE4B7-9ED6-43BB-A2EA-E2AA2254DBAA}"/>
    <cellStyle name="měny 2 2 3 2 2 2 3 2" xfId="1412" xr:uid="{4F4DFC5E-1CD5-4D69-9221-351A0309F483}"/>
    <cellStyle name="měny 2 2 3 2 2 2 4" xfId="263" xr:uid="{2D55CBA9-1426-4AD3-8B7B-78820046E29C}"/>
    <cellStyle name="měny 2 2 3 2 2 2 5" xfId="1029" xr:uid="{9E76A017-804F-40DE-BD55-D0419FBC5425}"/>
    <cellStyle name="měny 2 2 3 2 2 2 6" xfId="1740" xr:uid="{B8F65044-F02A-4B06-9217-5D6D6FFCE484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3" xfId="1139" xr:uid="{D41EA2AB-F62B-4304-8A9A-8649AE12060D}"/>
    <cellStyle name="měny 2 2 3 2 2 3 3" xfId="592" xr:uid="{D8FFF64F-6329-44E1-8A47-47E101AEFC50}"/>
    <cellStyle name="měny 2 2 3 2 2 3 3 2" xfId="1358" xr:uid="{05D2BE54-203B-4DB2-AB3A-ED1E2453AB2F}"/>
    <cellStyle name="měny 2 2 3 2 2 3 4" xfId="975" xr:uid="{416B48DC-3E41-4926-8A09-5465D6376A52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3" xfId="1084" xr:uid="{D0B56DD9-3D29-4849-8433-65F92C816E45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3" xfId="1248" xr:uid="{67E8260F-D350-441B-BFA3-896AB07452DB}"/>
    <cellStyle name="měny 2 2 3 2 2 6" xfId="537" xr:uid="{9CB32CAF-90A9-4928-B499-EED2A29C04D2}"/>
    <cellStyle name="měny 2 2 3 2 2 6 2" xfId="1303" xr:uid="{35D781A1-8E1D-4B07-A32F-604AACC80DED}"/>
    <cellStyle name="měny 2 2 3 2 2 7" xfId="154" xr:uid="{7F1AC46D-F497-47A6-B32A-FCEB8A1CA5CF}"/>
    <cellStyle name="měny 2 2 3 2 2 8" xfId="920" xr:uid="{7D801F2F-7FE2-42E4-8A21-A9EEE8C50266}"/>
    <cellStyle name="měny 2 2 3 2 2 9" xfId="1686" xr:uid="{D6CA1019-C8B6-470F-B0DB-1217AE4224CD}"/>
    <cellStyle name="měny 2 2 3 2 3" xfId="60" xr:uid="{00000000-0005-0000-0000-00000C000000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3" xfId="1211" xr:uid="{9B3434C7-54BC-43B9-A386-22F0645CABC6}"/>
    <cellStyle name="měny 2 2 3 2 3 2 3" xfId="664" xr:uid="{FEEB5693-FF8B-41F1-8B54-9881EA3B9E61}"/>
    <cellStyle name="měny 2 2 3 2 3 2 3 2" xfId="1430" xr:uid="{F0A6FCCD-0AF2-4511-827C-47899C657FD6}"/>
    <cellStyle name="měny 2 2 3 2 3 2 4" xfId="281" xr:uid="{1C3A7EFE-33FE-40FF-8558-768950D65EED}"/>
    <cellStyle name="měny 2 2 3 2 3 2 5" xfId="1047" xr:uid="{5374188D-A59E-4886-A02F-32A46FA9C78A}"/>
    <cellStyle name="měny 2 2 3 2 3 2 6" xfId="1758" xr:uid="{171BA56D-1F93-401A-AC8A-E851660A0075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3" xfId="1157" xr:uid="{ED7E545B-9727-4F15-851B-E70A545F69DA}"/>
    <cellStyle name="měny 2 2 3 2 3 3 3" xfId="610" xr:uid="{E6FFA492-7B4C-4E6E-80F4-965DB82DCDED}"/>
    <cellStyle name="měny 2 2 3 2 3 3 3 2" xfId="1376" xr:uid="{508FBAB1-163A-4F59-B95A-BE042DE3EE86}"/>
    <cellStyle name="měny 2 2 3 2 3 3 4" xfId="993" xr:uid="{49411407-BC64-4ACB-A9FF-3AEE017DB083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3" xfId="1102" xr:uid="{19128EAB-3DF4-45DF-B9D9-AA4BC4B22FA2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3" xfId="1266" xr:uid="{15AD1890-99E2-45A6-B656-CB4B623DF0A9}"/>
    <cellStyle name="měny 2 2 3 2 3 6" xfId="555" xr:uid="{69E0039D-20A9-4108-804A-E70B0C197AEE}"/>
    <cellStyle name="měny 2 2 3 2 3 6 2" xfId="1321" xr:uid="{51C70497-35B0-4A1C-B7FE-FBB2A46AC449}"/>
    <cellStyle name="měny 2 2 3 2 3 7" xfId="172" xr:uid="{0308AC02-A93F-4197-B299-D283846D6BC8}"/>
    <cellStyle name="měny 2 2 3 2 3 8" xfId="938" xr:uid="{3898FF41-CACA-4F3D-ABCE-C7E694A7F0E2}"/>
    <cellStyle name="měny 2 2 3 2 3 9" xfId="1704" xr:uid="{1A9FC717-96B8-4025-AD2D-5ECB3FF21376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3" xfId="1175" xr:uid="{B91A3D3F-70C7-48A5-B197-57113304898A}"/>
    <cellStyle name="měny 2 2 3 2 4 3" xfId="628" xr:uid="{F93FF0AA-19F1-46FA-871B-08570642CEC4}"/>
    <cellStyle name="měny 2 2 3 2 4 3 2" xfId="1394" xr:uid="{C9B8148D-D18F-499D-9058-F5F8C5E17AC1}"/>
    <cellStyle name="měny 2 2 3 2 4 4" xfId="245" xr:uid="{559FDC67-DD84-43A6-A7AF-AA469C700E0B}"/>
    <cellStyle name="měny 2 2 3 2 4 5" xfId="1011" xr:uid="{623F9100-6DCB-4537-8589-FA2528B9CA3A}"/>
    <cellStyle name="měny 2 2 3 2 4 6" xfId="1722" xr:uid="{5C2CB8E8-8F9D-41DA-836F-4F61DADEC492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3" xfId="1121" xr:uid="{656EBB55-EA38-4712-8074-2A897E0C6779}"/>
    <cellStyle name="měny 2 2 3 2 5 3" xfId="574" xr:uid="{B7A22B0F-646A-4956-B703-1A4B232AEBAB}"/>
    <cellStyle name="měny 2 2 3 2 5 3 2" xfId="1340" xr:uid="{7BCEECE5-F6B9-4A5A-A902-B4152BB0EFA5}"/>
    <cellStyle name="měny 2 2 3 2 5 4" xfId="957" xr:uid="{3B754333-6179-4440-A576-00F4567B26B3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3" xfId="1066" xr:uid="{9555AEDC-BB17-4A8F-8A6A-600147DCD263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3" xfId="1230" xr:uid="{FDF71EE4-1A5B-451E-9757-004E4EC811D0}"/>
    <cellStyle name="měny 2 2 3 2 8" xfId="519" xr:uid="{2C4DA4B9-2784-476C-A8F9-BBCA1D26DDEE}"/>
    <cellStyle name="měny 2 2 3 2 8 2" xfId="1285" xr:uid="{5E178974-C841-4B7B-A754-7790E7CBEFCE}"/>
    <cellStyle name="měny 2 2 3 2 9" xfId="136" xr:uid="{9DC51DAB-7406-4CEA-BB5D-35224E9168E1}"/>
    <cellStyle name="měny 2 2 3 3" xfId="33" xr:uid="{00000000-0005-0000-0000-00000D000000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3" xfId="1184" xr:uid="{5486C5F5-20DD-4EC9-BB87-F7F90AC6E274}"/>
    <cellStyle name="měny 2 2 3 3 2 3" xfId="637" xr:uid="{7F0C75AB-D5E1-41FC-A33C-40FD0F59816B}"/>
    <cellStyle name="měny 2 2 3 3 2 3 2" xfId="1403" xr:uid="{FA039BF1-87A8-44F7-9D4A-E8514A3E0B19}"/>
    <cellStyle name="měny 2 2 3 3 2 4" xfId="254" xr:uid="{C8850FDC-B249-45A9-81F1-02FCF0211871}"/>
    <cellStyle name="měny 2 2 3 3 2 5" xfId="1020" xr:uid="{16C7EE89-4739-40A2-818B-11B268BCCDBA}"/>
    <cellStyle name="měny 2 2 3 3 2 6" xfId="1731" xr:uid="{1B8547BE-9583-4E04-A176-13049C9A2E4B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3" xfId="1130" xr:uid="{883ED7C0-F07A-47BA-8FD5-31479111F4F8}"/>
    <cellStyle name="měny 2 2 3 3 3 3" xfId="583" xr:uid="{6B6779F3-CF5E-4848-94A2-9F93DF6B67AE}"/>
    <cellStyle name="měny 2 2 3 3 3 3 2" xfId="1349" xr:uid="{E58514BE-CA1E-48A4-BB7E-4954ACF8FB7D}"/>
    <cellStyle name="měny 2 2 3 3 3 4" xfId="966" xr:uid="{D0DAD91D-0246-4F7E-B68F-5EF816409605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3" xfId="1075" xr:uid="{AEAF34DF-B0A4-4731-8130-EEE55109AD0F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3" xfId="1239" xr:uid="{3BA5F385-16F0-4636-B44B-46AEFAFB006E}"/>
    <cellStyle name="měny 2 2 3 3 6" xfId="528" xr:uid="{5869AFFB-2533-4CC2-BF75-92CDBEBFA6A2}"/>
    <cellStyle name="měny 2 2 3 3 6 2" xfId="1294" xr:uid="{0A14C097-2392-404E-A46B-E608EE1378C7}"/>
    <cellStyle name="měny 2 2 3 3 7" xfId="145" xr:uid="{DF2A5A1E-88BF-4596-B037-6D2435985FC7}"/>
    <cellStyle name="měny 2 2 3 3 8" xfId="911" xr:uid="{CE6121CF-F9AD-4655-AD63-F8D33BE70FBA}"/>
    <cellStyle name="měny 2 2 3 3 9" xfId="1677" xr:uid="{59B373BF-B1E5-4E3A-AA4B-B2321697FE5B}"/>
    <cellStyle name="měny 2 2 3 4" xfId="51" xr:uid="{00000000-0005-0000-0000-00000E000000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3" xfId="1202" xr:uid="{C4667F14-584D-4DCB-BE45-9A3EE4BF97B6}"/>
    <cellStyle name="měny 2 2 3 4 2 3" xfId="655" xr:uid="{121A4BAC-9018-4EED-9F1D-3EF6B0FF6818}"/>
    <cellStyle name="měny 2 2 3 4 2 3 2" xfId="1421" xr:uid="{326BCF13-37A0-4649-8399-FE0410346CBE}"/>
    <cellStyle name="měny 2 2 3 4 2 4" xfId="272" xr:uid="{FBA4540F-4658-4B11-92E8-FCC97E7709D0}"/>
    <cellStyle name="měny 2 2 3 4 2 5" xfId="1038" xr:uid="{64FFB61C-94C1-4675-9004-3C73757610B7}"/>
    <cellStyle name="měny 2 2 3 4 2 6" xfId="1749" xr:uid="{A2AC5C7D-2412-4724-9618-A70CDD33D847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3" xfId="1148" xr:uid="{B6E5522A-3CB3-450C-80F7-B0995EEE2851}"/>
    <cellStyle name="měny 2 2 3 4 3 3" xfId="601" xr:uid="{BAFB85C9-FF4D-45DB-B8EB-2F69A28AAB84}"/>
    <cellStyle name="měny 2 2 3 4 3 3 2" xfId="1367" xr:uid="{C40F9E33-8A7B-4ABD-B88B-17FF2198497F}"/>
    <cellStyle name="měny 2 2 3 4 3 4" xfId="984" xr:uid="{0FB7E8F3-80E4-4443-B36B-1666A7F11D8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3" xfId="1093" xr:uid="{1C4394CF-62EC-4E04-B38D-C75C267FBFF0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3" xfId="1257" xr:uid="{F9B6BBBC-6558-4554-AF40-0F3CFA2EC7EF}"/>
    <cellStyle name="měny 2 2 3 4 6" xfId="546" xr:uid="{849646A2-6885-467E-965C-F00A18D7A40E}"/>
    <cellStyle name="měny 2 2 3 4 6 2" xfId="1312" xr:uid="{99663307-BACB-43F0-BEE9-365FA190E9EB}"/>
    <cellStyle name="měny 2 2 3 4 7" xfId="163" xr:uid="{1282B4CB-4388-4A32-B36E-CC22328C476B}"/>
    <cellStyle name="měny 2 2 3 4 8" xfId="929" xr:uid="{36555BEB-C46A-4294-819A-4FDCFE4490DF}"/>
    <cellStyle name="měny 2 2 3 4 9" xfId="1695" xr:uid="{963DBC11-AAF2-4E91-9D4D-FCE6FF6F5CBD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3" xfId="1166" xr:uid="{3F05A31F-D863-4F5E-8FB1-6B4EB0BBFBB0}"/>
    <cellStyle name="měny 2 2 3 5 3" xfId="619" xr:uid="{5EA8A0E1-E3EA-45FA-B47D-7CF8D826F5DE}"/>
    <cellStyle name="měny 2 2 3 5 3 2" xfId="1385" xr:uid="{72EEA2AE-9856-4AAD-A120-C9AE873F65B1}"/>
    <cellStyle name="měny 2 2 3 5 4" xfId="236" xr:uid="{D77748D3-1B08-459A-8C24-586E0588F31F}"/>
    <cellStyle name="měny 2 2 3 5 5" xfId="1002" xr:uid="{81C4DAE5-5893-457E-986B-79BF421429AA}"/>
    <cellStyle name="měny 2 2 3 5 6" xfId="1713" xr:uid="{AC887ACC-11B0-4C52-8CBB-186785C32C2D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3" xfId="1112" xr:uid="{BA6107F2-2ADB-4455-AF3A-4DE2A58C9614}"/>
    <cellStyle name="měny 2 2 3 6 3" xfId="565" xr:uid="{1CB4AA2E-665F-4321-9D8D-FC29254658FD}"/>
    <cellStyle name="měny 2 2 3 6 3 2" xfId="1331" xr:uid="{AED860CF-B3C6-4990-A4D7-DC8A1D9A95A9}"/>
    <cellStyle name="měny 2 2 3 6 4" xfId="948" xr:uid="{07AC91C5-37A8-47A5-8ED9-E33BB9DCBE00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3" xfId="1057" xr:uid="{B55A0101-3335-4E6C-BF98-07271E94E366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3" xfId="1221" xr:uid="{69BCC190-0007-42B6-83EB-F600A7F2E8F2}"/>
    <cellStyle name="měny 2 2 3 9" xfId="510" xr:uid="{968AF3D8-2C75-466E-B4FD-5D6E17571118}"/>
    <cellStyle name="měny 2 2 3 9 2" xfId="1276" xr:uid="{F48B3BAD-A4F4-4D50-BA1A-2D00DBF688DA}"/>
    <cellStyle name="měny 2 2 4" xfId="18" xr:uid="{00000000-0005-0000-0000-00000F000000}"/>
    <cellStyle name="měny 2 2 4 10" xfId="896" xr:uid="{83F27F37-5051-4D6F-B911-30046CA3C939}"/>
    <cellStyle name="měny 2 2 4 11" xfId="1662" xr:uid="{ED449BE1-0066-4E68-8430-10A9D9548EF7}"/>
    <cellStyle name="měny 2 2 4 2" xfId="36" xr:uid="{00000000-0005-0000-0000-000010000000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3" xfId="1187" xr:uid="{607EF99A-A239-4166-B00F-DC55A32DB2A8}"/>
    <cellStyle name="měny 2 2 4 2 2 3" xfId="640" xr:uid="{053F4586-BE20-44EF-8E0B-F3099F035F78}"/>
    <cellStyle name="měny 2 2 4 2 2 3 2" xfId="1406" xr:uid="{2075E1EF-96A4-4D9D-9428-D7AA051687F2}"/>
    <cellStyle name="měny 2 2 4 2 2 4" xfId="257" xr:uid="{E487DA07-EB2C-4685-92D9-12AFEDAC1BE7}"/>
    <cellStyle name="měny 2 2 4 2 2 5" xfId="1023" xr:uid="{CBC2CF71-E208-48F6-9849-8CCCC9ECA6ED}"/>
    <cellStyle name="měny 2 2 4 2 2 6" xfId="1734" xr:uid="{BE41BE54-8D6E-4225-93A6-FE63B4261090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3" xfId="1133" xr:uid="{0BA78189-FCD5-4744-97F5-99079BC4EC94}"/>
    <cellStyle name="měny 2 2 4 2 3 3" xfId="586" xr:uid="{984E1385-4D5A-4D40-94C4-4368263CCBBF}"/>
    <cellStyle name="měny 2 2 4 2 3 3 2" xfId="1352" xr:uid="{E87724C5-FB15-4D83-B4D4-B5236A1DE71D}"/>
    <cellStyle name="měny 2 2 4 2 3 4" xfId="969" xr:uid="{7B82292C-16B9-41E9-863F-D823B74A1F15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3" xfId="1078" xr:uid="{65D5C330-23A7-4D2C-B2D6-B2656282D646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3" xfId="1242" xr:uid="{8D8CDC12-D9F5-4196-9F82-5E45F8A66C70}"/>
    <cellStyle name="měny 2 2 4 2 6" xfId="531" xr:uid="{7132743A-2A9D-40BA-94E7-3D93F74361D8}"/>
    <cellStyle name="měny 2 2 4 2 6 2" xfId="1297" xr:uid="{3BF6C892-821F-4BB3-B694-8FB4C26B5B2C}"/>
    <cellStyle name="měny 2 2 4 2 7" xfId="148" xr:uid="{D90256CF-5A3B-4439-BC18-03B962EAB4D2}"/>
    <cellStyle name="měny 2 2 4 2 8" xfId="914" xr:uid="{B8F0FA14-B289-463B-9BDB-3747B67CB7F7}"/>
    <cellStyle name="měny 2 2 4 2 9" xfId="1680" xr:uid="{A01501F7-2877-492C-A04A-84E873F816AC}"/>
    <cellStyle name="měny 2 2 4 3" xfId="54" xr:uid="{00000000-0005-0000-0000-00001100000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3" xfId="1205" xr:uid="{F037DF76-B13D-498A-9433-B032ACF00539}"/>
    <cellStyle name="měny 2 2 4 3 2 3" xfId="658" xr:uid="{5322CC39-BD73-4800-9A57-E2B63CDA0ED4}"/>
    <cellStyle name="měny 2 2 4 3 2 3 2" xfId="1424" xr:uid="{83D3D476-65C8-4062-AD91-C8CA13FE2BCA}"/>
    <cellStyle name="měny 2 2 4 3 2 4" xfId="275" xr:uid="{796DF58A-1B85-41E9-91DC-91B774D2BEFA}"/>
    <cellStyle name="měny 2 2 4 3 2 5" xfId="1041" xr:uid="{1E5D5216-97B7-4C99-8914-5C30DAAB0955}"/>
    <cellStyle name="měny 2 2 4 3 2 6" xfId="1752" xr:uid="{B5AE7B38-268E-4303-81E5-9E5110888F89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3" xfId="1151" xr:uid="{79F787B4-5EE0-4515-84BF-CFBC61D3FC89}"/>
    <cellStyle name="měny 2 2 4 3 3 3" xfId="604" xr:uid="{36870B61-D625-440C-B141-FF7CB88546B8}"/>
    <cellStyle name="měny 2 2 4 3 3 3 2" xfId="1370" xr:uid="{B2058DF9-D0AD-4CBC-8713-F8852FAC8827}"/>
    <cellStyle name="měny 2 2 4 3 3 4" xfId="987" xr:uid="{D5B85BA7-29DD-4368-8673-5D0446C42972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3" xfId="1096" xr:uid="{A118CDFE-30E2-4C77-B6AA-96D96C499298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3" xfId="1260" xr:uid="{EDC7951D-80B1-48B8-92A7-E610A1A854EA}"/>
    <cellStyle name="měny 2 2 4 3 6" xfId="549" xr:uid="{5946BDA1-50ED-48FF-B2C6-D351D1F3A63C}"/>
    <cellStyle name="měny 2 2 4 3 6 2" xfId="1315" xr:uid="{FB553469-088D-4B77-A27F-C550F48B2682}"/>
    <cellStyle name="měny 2 2 4 3 7" xfId="166" xr:uid="{B2435C41-8E73-4526-913D-218E9CFFDEC6}"/>
    <cellStyle name="měny 2 2 4 3 8" xfId="932" xr:uid="{C794F8B9-0590-4493-B002-21F1F80B3C11}"/>
    <cellStyle name="měny 2 2 4 3 9" xfId="1698" xr:uid="{4775F17B-E4CF-4810-AC2C-43A6A39A7906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3" xfId="1169" xr:uid="{E1F11127-C40D-42CB-88E7-B03748E8044B}"/>
    <cellStyle name="měny 2 2 4 4 3" xfId="622" xr:uid="{A3B2BF90-1586-4D6D-946E-08DE29D85F08}"/>
    <cellStyle name="měny 2 2 4 4 3 2" xfId="1388" xr:uid="{8C25A6BE-230C-4455-966B-409622849262}"/>
    <cellStyle name="měny 2 2 4 4 4" xfId="239" xr:uid="{0E956973-A047-4256-8571-93222CE2FB17}"/>
    <cellStyle name="měny 2 2 4 4 5" xfId="1005" xr:uid="{D0B1A947-CC9B-482D-A2F8-CD67AE36C7ED}"/>
    <cellStyle name="měny 2 2 4 4 6" xfId="1716" xr:uid="{84E604CE-A89E-42F8-8451-8E49FCA7B3FE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3" xfId="1115" xr:uid="{F4B5F299-2F71-4FA0-8B42-8DA335ECBDDE}"/>
    <cellStyle name="měny 2 2 4 5 3" xfId="568" xr:uid="{71833725-32E3-4815-A9CB-EDE503E00DE5}"/>
    <cellStyle name="měny 2 2 4 5 3 2" xfId="1334" xr:uid="{9727D42E-C49E-4792-890C-D4CF8741F934}"/>
    <cellStyle name="měny 2 2 4 5 4" xfId="951" xr:uid="{6AA47570-DE78-4417-B452-789F2CBC7ABE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3" xfId="1060" xr:uid="{E926C845-449C-495E-B530-6837B546803F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3" xfId="1224" xr:uid="{D0CC3E02-5B69-446D-967F-AD009652F24E}"/>
    <cellStyle name="měny 2 2 4 8" xfId="513" xr:uid="{EB265B26-3170-4D94-8BE7-CADCB106B2A6}"/>
    <cellStyle name="měny 2 2 4 8 2" xfId="1279" xr:uid="{07D01D8C-EEAC-4EF0-8E0C-4D06F50E4232}"/>
    <cellStyle name="měny 2 2 4 9" xfId="130" xr:uid="{C1E95224-5329-4045-A4C7-08FFAF3B2341}"/>
    <cellStyle name="měny 2 2 5" xfId="27" xr:uid="{00000000-0005-0000-0000-000012000000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3" xfId="1178" xr:uid="{18D87529-CDD1-44E8-AB84-3553816FD10F}"/>
    <cellStyle name="měny 2 2 5 2 3" xfId="631" xr:uid="{6E2A5518-F5A2-49AE-AFC0-69881FDE556F}"/>
    <cellStyle name="měny 2 2 5 2 3 2" xfId="1397" xr:uid="{76B4A3F1-44BC-4AE9-B651-51D0220559FA}"/>
    <cellStyle name="měny 2 2 5 2 4" xfId="248" xr:uid="{D8B8FDD7-2CBA-4609-842D-6F12439159E1}"/>
    <cellStyle name="měny 2 2 5 2 5" xfId="1014" xr:uid="{C0E66C82-8B84-485D-B45C-7A1E9C9D900D}"/>
    <cellStyle name="měny 2 2 5 2 6" xfId="1725" xr:uid="{A0CEC0E4-FE27-4A41-AEE0-305FC51BBBE6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3" xfId="1124" xr:uid="{DD4F607F-BA90-4A5C-A411-A679FC1BB3FD}"/>
    <cellStyle name="měny 2 2 5 3 3" xfId="577" xr:uid="{1ADD6274-E818-45BF-B8F2-81939CFDA9C9}"/>
    <cellStyle name="měny 2 2 5 3 3 2" xfId="1343" xr:uid="{250BD24C-6290-4960-B457-009E34FC66B0}"/>
    <cellStyle name="měny 2 2 5 3 4" xfId="960" xr:uid="{199DAE77-6A19-4C58-9EDE-2F14ED7B5FB1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3" xfId="1069" xr:uid="{CD5FB8A9-F4CB-4929-8F27-5238D869921B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3" xfId="1233" xr:uid="{E46BB84C-3844-4098-82DB-F7D8831B9119}"/>
    <cellStyle name="měny 2 2 5 6" xfId="522" xr:uid="{CE72C912-88BC-47C7-8F37-CC35F77FA631}"/>
    <cellStyle name="měny 2 2 5 6 2" xfId="1288" xr:uid="{BB661738-C346-4AD7-AF71-74AF499BA548}"/>
    <cellStyle name="měny 2 2 5 7" xfId="139" xr:uid="{FF7487F7-94DC-4617-A887-5CDA00BD03CC}"/>
    <cellStyle name="měny 2 2 5 8" xfId="905" xr:uid="{0F564C9C-2D80-4156-8E27-77C0F663508C}"/>
    <cellStyle name="měny 2 2 5 9" xfId="1671" xr:uid="{13747959-5524-4178-8830-DF42F51814F1}"/>
    <cellStyle name="měny 2 2 6" xfId="45" xr:uid="{00000000-0005-0000-0000-000013000000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3" xfId="1196" xr:uid="{0885860C-EB2C-42EB-B2C1-8347AB8213EF}"/>
    <cellStyle name="měny 2 2 6 2 3" xfId="649" xr:uid="{34F78725-E090-4CC1-9F09-382014FF4449}"/>
    <cellStyle name="měny 2 2 6 2 3 2" xfId="1415" xr:uid="{9F1D89FF-8AD7-4988-A442-ADD0FED5DAEB}"/>
    <cellStyle name="měny 2 2 6 2 4" xfId="266" xr:uid="{2E88209C-B1A3-4A8A-8045-9155827081EC}"/>
    <cellStyle name="měny 2 2 6 2 5" xfId="1032" xr:uid="{BED7F0E5-AD92-4601-86CB-144E92808C96}"/>
    <cellStyle name="měny 2 2 6 2 6" xfId="1743" xr:uid="{8C9E7E9B-12BA-468F-98F7-1D08F2E2D517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3" xfId="1142" xr:uid="{58F59120-F251-4FCC-A277-AF3E4F472B3D}"/>
    <cellStyle name="měny 2 2 6 3 3" xfId="595" xr:uid="{5B93C84E-25A5-483A-A307-BB99ADC6CBED}"/>
    <cellStyle name="měny 2 2 6 3 3 2" xfId="1361" xr:uid="{DE57A665-6E52-49AB-B1D8-FAD15703EE62}"/>
    <cellStyle name="měny 2 2 6 3 4" xfId="978" xr:uid="{6024C7EF-68B2-4F96-8EE3-EA718C513354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3" xfId="1087" xr:uid="{1F43615C-41D0-41C9-B1AF-CAA097A2A787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3" xfId="1251" xr:uid="{FA5D5DA3-88A2-40A3-BC2C-E0CC194775C2}"/>
    <cellStyle name="měny 2 2 6 6" xfId="540" xr:uid="{DD6E87B2-3635-469A-9B06-703629139E74}"/>
    <cellStyle name="měny 2 2 6 6 2" xfId="1306" xr:uid="{E707C754-A80D-453A-9886-943CDFAE5907}"/>
    <cellStyle name="měny 2 2 6 7" xfId="157" xr:uid="{A6A74DF6-412E-4C30-829C-C3647FDF783C}"/>
    <cellStyle name="měny 2 2 6 8" xfId="923" xr:uid="{7072864A-35AA-497F-995D-6DC3DF935ED0}"/>
    <cellStyle name="měny 2 2 6 9" xfId="1689" xr:uid="{E1434CC1-E8DD-41F9-8064-222FC9AEB080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3" xfId="1160" xr:uid="{B71C052C-B3A8-4E11-93C4-8E8C36C814AF}"/>
    <cellStyle name="měny 2 2 7 3" xfId="613" xr:uid="{37550136-D60E-42BB-AFE6-718F842D7351}"/>
    <cellStyle name="měny 2 2 7 3 2" xfId="1379" xr:uid="{7D584E90-CB92-49D0-9AE2-6D3247F0502B}"/>
    <cellStyle name="měny 2 2 7 4" xfId="230" xr:uid="{38989EA8-6649-4BFF-AC59-1DD990BCD30E}"/>
    <cellStyle name="měny 2 2 7 5" xfId="996" xr:uid="{87F03942-160D-481F-9EBC-724CB1DD9B20}"/>
    <cellStyle name="měny 2 2 7 6" xfId="1707" xr:uid="{6948A160-0F5A-4CC4-A5AF-B4992A6C4C4F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3" xfId="1106" xr:uid="{85F6828A-0C6E-47AF-8255-601807936030}"/>
    <cellStyle name="měny 2 2 8 3" xfId="559" xr:uid="{4392611B-0778-4B27-BBEA-330C4D6C8194}"/>
    <cellStyle name="měny 2 2 8 3 2" xfId="1325" xr:uid="{99B68F3D-D2F6-4B2E-84D4-886ED774B57D}"/>
    <cellStyle name="měny 2 2 8 4" xfId="942" xr:uid="{FD817B83-C5C6-4425-B24B-FED3DF6CEFFD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3" xfId="1051" xr:uid="{267B5E04-D26D-4AA1-90E3-1E2F12A7F12C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3" xfId="1216" xr:uid="{7E44858B-2194-4D80-A046-4EECC6C986EE}"/>
    <cellStyle name="měny 2 3 11" xfId="505" xr:uid="{FE9ACFDF-9C07-4C45-B3B5-1E71504100C5}"/>
    <cellStyle name="měny 2 3 11 2" xfId="1271" xr:uid="{DD3434DB-C00B-4BF6-904E-97D780A82812}"/>
    <cellStyle name="měny 2 3 12" xfId="122" xr:uid="{87A2C5BA-4627-4983-99DA-FC4C3E9907B9}"/>
    <cellStyle name="měny 2 3 13" xfId="888" xr:uid="{3D9E2446-4222-4E99-8149-81C736752DCE}"/>
    <cellStyle name="měny 2 3 14" xfId="1654" xr:uid="{A8030E88-FE82-4C93-9A7F-90AA226A2E04}"/>
    <cellStyle name="měny 2 3 2" xfId="13" xr:uid="{00000000-0005-0000-0000-000015000000}"/>
    <cellStyle name="měny 2 3 2 10" xfId="125" xr:uid="{57352504-3591-4108-9F75-072D7D272D3E}"/>
    <cellStyle name="měny 2 3 2 11" xfId="891" xr:uid="{25438A4B-8B53-4359-BD46-B2800BE36021}"/>
    <cellStyle name="měny 2 3 2 12" xfId="1657" xr:uid="{EA688C15-CFAE-416A-864B-1B663BEEDE2D}"/>
    <cellStyle name="měny 2 3 2 2" xfId="22" xr:uid="{00000000-0005-0000-0000-000016000000}"/>
    <cellStyle name="měny 2 3 2 2 10" xfId="900" xr:uid="{8EFF5186-99E5-4A75-A78D-7D324AF91B26}"/>
    <cellStyle name="měny 2 3 2 2 11" xfId="1666" xr:uid="{5AA81F4D-3A82-47CE-B9A2-AD0CB80A4E16}"/>
    <cellStyle name="měny 2 3 2 2 2" xfId="40" xr:uid="{00000000-0005-0000-0000-000017000000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3" xfId="1191" xr:uid="{4AAC139D-5C72-4658-98EC-5F0B5F08AE7A}"/>
    <cellStyle name="měny 2 3 2 2 2 2 3" xfId="644" xr:uid="{3C13CF2E-349C-42D6-BD3A-A24DAB1E8634}"/>
    <cellStyle name="měny 2 3 2 2 2 2 3 2" xfId="1410" xr:uid="{C95C0283-CDD7-4832-81BB-ED93ECF20C80}"/>
    <cellStyle name="měny 2 3 2 2 2 2 4" xfId="261" xr:uid="{9B06C409-1CB5-4D1C-A477-F9531F564B6A}"/>
    <cellStyle name="měny 2 3 2 2 2 2 5" xfId="1027" xr:uid="{19977092-4F3E-4C84-8441-56236D731595}"/>
    <cellStyle name="měny 2 3 2 2 2 2 6" xfId="1738" xr:uid="{2E56B4C2-FEEF-4B8E-B5EA-C645B880823A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3" xfId="1137" xr:uid="{F19E041B-1D4E-4E22-B799-0EBFAEC91D14}"/>
    <cellStyle name="měny 2 3 2 2 2 3 3" xfId="590" xr:uid="{E6680FDB-589D-474B-AE47-AC92163DE662}"/>
    <cellStyle name="měny 2 3 2 2 2 3 3 2" xfId="1356" xr:uid="{A862DA51-714C-444D-BC5B-BC89C9EB9A29}"/>
    <cellStyle name="měny 2 3 2 2 2 3 4" xfId="973" xr:uid="{0294681C-DB9E-4D2F-856B-B3AEDB29D98B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3" xfId="1082" xr:uid="{96C6A199-FF39-4F41-8CC7-2DA49A482713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3" xfId="1246" xr:uid="{82D31E3B-1CCE-480A-A42B-66673736E9F2}"/>
    <cellStyle name="měny 2 3 2 2 2 6" xfId="535" xr:uid="{4D054BA8-1BB6-4DC1-B6C4-EBF3D602C1D2}"/>
    <cellStyle name="měny 2 3 2 2 2 6 2" xfId="1301" xr:uid="{24F30188-057F-4D82-9830-D2A1830007F5}"/>
    <cellStyle name="měny 2 3 2 2 2 7" xfId="152" xr:uid="{B39FE516-ADE1-4BDD-A8D1-F3DD9881CF19}"/>
    <cellStyle name="měny 2 3 2 2 2 8" xfId="918" xr:uid="{CEC388CD-95AF-435F-8C07-754132052928}"/>
    <cellStyle name="měny 2 3 2 2 2 9" xfId="1684" xr:uid="{E3248161-22DB-463E-A0E0-3CA76271C4E3}"/>
    <cellStyle name="měny 2 3 2 2 3" xfId="58" xr:uid="{00000000-0005-0000-0000-000018000000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3" xfId="1209" xr:uid="{4C4C9AF2-4B72-4B28-B40C-B97494BC1B19}"/>
    <cellStyle name="měny 2 3 2 2 3 2 3" xfId="662" xr:uid="{5E679602-3D3F-45BC-8B3D-1F9CB30537C7}"/>
    <cellStyle name="měny 2 3 2 2 3 2 3 2" xfId="1428" xr:uid="{5AD6D247-0BA6-435C-8056-2B8CF3109EC2}"/>
    <cellStyle name="měny 2 3 2 2 3 2 4" xfId="279" xr:uid="{9A2D58AA-D5A8-4A8A-86A8-E01220BF6B6E}"/>
    <cellStyle name="měny 2 3 2 2 3 2 5" xfId="1045" xr:uid="{00E422E9-24AB-4E18-919B-8C5C3D54C840}"/>
    <cellStyle name="měny 2 3 2 2 3 2 6" xfId="1756" xr:uid="{E9352299-49E8-4DD1-8251-A1B3E2F50AE4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3" xfId="1155" xr:uid="{62C08124-C9B1-4FA1-AD97-3F1C604DC233}"/>
    <cellStyle name="měny 2 3 2 2 3 3 3" xfId="608" xr:uid="{A2FBB300-4B4F-4A1E-9BD9-A38E2A137C11}"/>
    <cellStyle name="měny 2 3 2 2 3 3 3 2" xfId="1374" xr:uid="{9AE7871B-94A6-44FE-BD9A-B4B7394CD04E}"/>
    <cellStyle name="měny 2 3 2 2 3 3 4" xfId="991" xr:uid="{F5571A60-E270-4B44-B154-03D203CEF467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3" xfId="1100" xr:uid="{325498C7-D565-453B-813F-CA9D2CBB04A8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3" xfId="1264" xr:uid="{403CBEA6-A880-4294-AC1A-54E4BCAA096B}"/>
    <cellStyle name="měny 2 3 2 2 3 6" xfId="553" xr:uid="{DFB1A841-B081-448B-925B-9EC10F1DCB52}"/>
    <cellStyle name="měny 2 3 2 2 3 6 2" xfId="1319" xr:uid="{C72A3256-9804-4C7D-85DC-89B30F3B673D}"/>
    <cellStyle name="měny 2 3 2 2 3 7" xfId="170" xr:uid="{0939FA26-2030-4A1D-A9C6-23A60FDC64B8}"/>
    <cellStyle name="měny 2 3 2 2 3 8" xfId="936" xr:uid="{2045FCA3-65B8-4B54-9AD3-37C623DF018C}"/>
    <cellStyle name="měny 2 3 2 2 3 9" xfId="1702" xr:uid="{767693E7-1F21-492A-AD1A-3F09A88EBD6A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3" xfId="1173" xr:uid="{24C91A72-ABBB-4203-B951-9438207E922F}"/>
    <cellStyle name="měny 2 3 2 2 4 3" xfId="626" xr:uid="{930079FA-7692-4CE5-BB3E-A450165EFBBD}"/>
    <cellStyle name="měny 2 3 2 2 4 3 2" xfId="1392" xr:uid="{B01CD8F7-9011-49C7-A7F9-D3DFA1C6A93C}"/>
    <cellStyle name="měny 2 3 2 2 4 4" xfId="243" xr:uid="{820A7D2D-018B-4B63-B52A-0CCC4B5F8409}"/>
    <cellStyle name="měny 2 3 2 2 4 5" xfId="1009" xr:uid="{198A4366-7AB8-4EE9-AD3A-F462C883761B}"/>
    <cellStyle name="měny 2 3 2 2 4 6" xfId="1720" xr:uid="{91CE3A39-5E22-4148-B3B7-6A769AE2D8CF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3" xfId="1119" xr:uid="{256D7268-1D4C-4253-912D-7F801368881B}"/>
    <cellStyle name="měny 2 3 2 2 5 3" xfId="572" xr:uid="{0FA673F1-C0AA-4CD3-A2D1-ED3516176387}"/>
    <cellStyle name="měny 2 3 2 2 5 3 2" xfId="1338" xr:uid="{0922DA7B-47A5-4665-9673-DECB7F277CEF}"/>
    <cellStyle name="měny 2 3 2 2 5 4" xfId="955" xr:uid="{767A2076-333D-455E-A2E3-D5D339309918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3" xfId="1064" xr:uid="{3532E510-C845-4619-B950-B53C34F27432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3" xfId="1228" xr:uid="{B77EC7FD-9371-4674-B6E0-09A67C2F38B5}"/>
    <cellStyle name="měny 2 3 2 2 8" xfId="517" xr:uid="{06F80859-DCE1-4621-BA1F-4467BB20B406}"/>
    <cellStyle name="měny 2 3 2 2 8 2" xfId="1283" xr:uid="{B6A3761D-84B4-4BA4-AC18-793135A731F1}"/>
    <cellStyle name="měny 2 3 2 2 9" xfId="134" xr:uid="{40B98F61-776A-4515-A0C1-29AAF5FBD03C}"/>
    <cellStyle name="měny 2 3 2 3" xfId="31" xr:uid="{00000000-0005-0000-0000-000019000000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3" xfId="1182" xr:uid="{C064A49C-390A-42FB-8CC3-C42F58979464}"/>
    <cellStyle name="měny 2 3 2 3 2 3" xfId="635" xr:uid="{FE093479-7739-4FEB-957D-19DEB322220F}"/>
    <cellStyle name="měny 2 3 2 3 2 3 2" xfId="1401" xr:uid="{0821DFD1-13E9-4614-9DC0-A377B7536092}"/>
    <cellStyle name="měny 2 3 2 3 2 4" xfId="252" xr:uid="{A79929BF-99BC-4EBF-AB57-26F54792F31A}"/>
    <cellStyle name="měny 2 3 2 3 2 5" xfId="1018" xr:uid="{845CBB29-26E2-4CD7-A972-14F764A05AB1}"/>
    <cellStyle name="měny 2 3 2 3 2 6" xfId="1729" xr:uid="{5F210B30-F462-42D0-ADE8-9C3CD6C52164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3" xfId="1128" xr:uid="{26AAE51F-651D-4DB9-A347-357D29428E8B}"/>
    <cellStyle name="měny 2 3 2 3 3 3" xfId="581" xr:uid="{FCD04E31-397A-441C-90F8-779EEC40E08F}"/>
    <cellStyle name="měny 2 3 2 3 3 3 2" xfId="1347" xr:uid="{C748B0D2-5D38-427D-814A-B4CCE657A97F}"/>
    <cellStyle name="měny 2 3 2 3 3 4" xfId="964" xr:uid="{23ED2E34-CFC6-4674-85F8-21B1E00021D4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3" xfId="1073" xr:uid="{E5CDBE2B-CCC1-4D38-9FA1-983B47D4B976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3" xfId="1237" xr:uid="{A5BBECFF-7A71-4A09-8AE4-66E81D8FEB41}"/>
    <cellStyle name="měny 2 3 2 3 6" xfId="526" xr:uid="{2C77274F-7057-45E1-8B3B-4D785ACE9856}"/>
    <cellStyle name="měny 2 3 2 3 6 2" xfId="1292" xr:uid="{5EFAB1CC-5FBB-4668-AFD4-5038B4CA4570}"/>
    <cellStyle name="měny 2 3 2 3 7" xfId="143" xr:uid="{603025A1-9600-40A1-A6FD-8F12721E4B5E}"/>
    <cellStyle name="měny 2 3 2 3 8" xfId="909" xr:uid="{74299264-D36B-496D-B767-48BAA97C6792}"/>
    <cellStyle name="měny 2 3 2 3 9" xfId="1675" xr:uid="{220C6EB4-B1B7-4CCB-B546-290737FE1F4F}"/>
    <cellStyle name="měny 2 3 2 4" xfId="49" xr:uid="{00000000-0005-0000-0000-00001A000000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3" xfId="1200" xr:uid="{5A2043C2-750F-4DA8-A7FF-B7DE4A00D412}"/>
    <cellStyle name="měny 2 3 2 4 2 3" xfId="653" xr:uid="{11007D8D-02C3-4A8B-89CF-6B01B70F4D79}"/>
    <cellStyle name="měny 2 3 2 4 2 3 2" xfId="1419" xr:uid="{09940F27-E76C-42EC-A871-270E02702E2B}"/>
    <cellStyle name="měny 2 3 2 4 2 4" xfId="270" xr:uid="{87176673-62EB-4551-9E79-28C62E455B3A}"/>
    <cellStyle name="měny 2 3 2 4 2 5" xfId="1036" xr:uid="{09AF64A7-F2A7-4DC0-85FA-303AEA9C945C}"/>
    <cellStyle name="měny 2 3 2 4 2 6" xfId="1747" xr:uid="{BC418B1F-029E-4CA1-AB8B-415B95800D32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3" xfId="1146" xr:uid="{0E81DF1F-3F2E-4F95-80AE-8CA9AD7DB984}"/>
    <cellStyle name="měny 2 3 2 4 3 3" xfId="599" xr:uid="{CE268A92-BB4B-4564-8A71-196E57AEEFC9}"/>
    <cellStyle name="měny 2 3 2 4 3 3 2" xfId="1365" xr:uid="{D37B57D7-91A7-48F3-9F9A-4FCD6EA50ADF}"/>
    <cellStyle name="měny 2 3 2 4 3 4" xfId="982" xr:uid="{5AEB3F75-9DC6-4B43-B452-6F7E492A47BE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3" xfId="1091" xr:uid="{72D68B83-44CC-4475-8750-27143BF16F56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3" xfId="1255" xr:uid="{F087F500-74F1-4EC1-89D3-C915C04F844F}"/>
    <cellStyle name="měny 2 3 2 4 6" xfId="544" xr:uid="{DB4A0D0C-FFF9-4417-966A-8F06EFD1AB3F}"/>
    <cellStyle name="měny 2 3 2 4 6 2" xfId="1310" xr:uid="{C73332AF-642B-42B4-BDE4-FA9D968BA008}"/>
    <cellStyle name="měny 2 3 2 4 7" xfId="161" xr:uid="{E6E878DC-14E8-4810-85F1-684B89816248}"/>
    <cellStyle name="měny 2 3 2 4 8" xfId="927" xr:uid="{1FC798EE-FA7C-4D52-BA71-05D337F6E3BB}"/>
    <cellStyle name="měny 2 3 2 4 9" xfId="1693" xr:uid="{5149E487-EB13-4AAD-9F71-D57473372DF3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3" xfId="1164" xr:uid="{2FECE2B1-677B-49E2-8E04-8BF093CB7911}"/>
    <cellStyle name="měny 2 3 2 5 3" xfId="617" xr:uid="{F5D0598C-3545-4BA9-BCD9-CD1F29DEE027}"/>
    <cellStyle name="měny 2 3 2 5 3 2" xfId="1383" xr:uid="{B29B75B6-137F-4CF2-8822-E7C4A245BA3B}"/>
    <cellStyle name="měny 2 3 2 5 4" xfId="234" xr:uid="{CB6E8648-AE5D-41BE-AD7B-D8B8840B4536}"/>
    <cellStyle name="měny 2 3 2 5 5" xfId="1000" xr:uid="{8B4BBB43-7DBB-47D4-8A31-7303A1C8A201}"/>
    <cellStyle name="měny 2 3 2 5 6" xfId="1711" xr:uid="{9C51615E-8B10-4D93-8661-B792FAAA841C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3" xfId="1110" xr:uid="{FD88BA8B-57EE-45E4-9C07-3003FBAB780C}"/>
    <cellStyle name="měny 2 3 2 6 3" xfId="563" xr:uid="{A2AAA7EA-C6AF-4171-8FBF-3772BF7D9020}"/>
    <cellStyle name="měny 2 3 2 6 3 2" xfId="1329" xr:uid="{ADB5206F-6008-4B86-9272-812B1B8CB659}"/>
    <cellStyle name="měny 2 3 2 6 4" xfId="946" xr:uid="{C12C3B29-7363-419F-85A1-A601619BF130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3" xfId="1055" xr:uid="{05A78868-E945-408C-BF2A-A8F96B7BC1B2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3" xfId="1219" xr:uid="{6D0E141B-D831-4A74-80BB-8F84CD512459}"/>
    <cellStyle name="měny 2 3 2 9" xfId="508" xr:uid="{A105BE8F-AA34-4199-BC07-7F932CD87A1C}"/>
    <cellStyle name="měny 2 3 2 9 2" xfId="1274" xr:uid="{8B7230AA-3D02-49A0-980D-C74597F7FD54}"/>
    <cellStyle name="měny 2 3 3" xfId="16" xr:uid="{00000000-0005-0000-0000-00001B000000}"/>
    <cellStyle name="měny 2 3 3 10" xfId="128" xr:uid="{6DA19455-3AD7-4956-8AAE-662ABA964B50}"/>
    <cellStyle name="měny 2 3 3 11" xfId="894" xr:uid="{9E88CC3B-CE00-4716-A251-2D46B83DE8C2}"/>
    <cellStyle name="měny 2 3 3 12" xfId="1660" xr:uid="{ABC6DF28-DB8F-4BCC-BB92-24303F0744DD}"/>
    <cellStyle name="měny 2 3 3 2" xfId="25" xr:uid="{00000000-0005-0000-0000-00001C000000}"/>
    <cellStyle name="měny 2 3 3 2 10" xfId="903" xr:uid="{A37DCF6D-0628-43E2-A228-F291C06D7FB6}"/>
    <cellStyle name="měny 2 3 3 2 11" xfId="1669" xr:uid="{23CA5985-4789-4A12-8E0B-EF37D932DC7D}"/>
    <cellStyle name="měny 2 3 3 2 2" xfId="43" xr:uid="{00000000-0005-0000-0000-00001D000000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3" xfId="1194" xr:uid="{79566132-899A-4BD9-91DD-28FCBC78EB5C}"/>
    <cellStyle name="měny 2 3 3 2 2 2 3" xfId="647" xr:uid="{991E6742-DDAB-49FC-9148-CA9D1821A1C4}"/>
    <cellStyle name="měny 2 3 3 2 2 2 3 2" xfId="1413" xr:uid="{509EF550-4A94-412D-B7DD-C203869B6920}"/>
    <cellStyle name="měny 2 3 3 2 2 2 4" xfId="264" xr:uid="{48BAE231-E13D-4B10-9F3D-43274F0F9499}"/>
    <cellStyle name="měny 2 3 3 2 2 2 5" xfId="1030" xr:uid="{0DF62D8D-A129-4347-BA63-0D6B97BA8158}"/>
    <cellStyle name="měny 2 3 3 2 2 2 6" xfId="1741" xr:uid="{739763A4-7662-4854-846F-32C2F94A84D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3" xfId="1140" xr:uid="{0958D026-5447-49C5-BA93-B361ADACFBF8}"/>
    <cellStyle name="měny 2 3 3 2 2 3 3" xfId="593" xr:uid="{DC45C289-9666-4188-9D14-3B80B1DCBF46}"/>
    <cellStyle name="měny 2 3 3 2 2 3 3 2" xfId="1359" xr:uid="{0E6F273E-D2DB-4392-9641-50121D957E1B}"/>
    <cellStyle name="měny 2 3 3 2 2 3 4" xfId="976" xr:uid="{AE9FF1B9-2EC7-464C-A419-9C9CC6286056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3" xfId="1085" xr:uid="{7F527211-A5D5-48B9-B961-9D55761346DC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3" xfId="1249" xr:uid="{FB44072D-7EEB-4613-B4C4-64629A0B6A00}"/>
    <cellStyle name="měny 2 3 3 2 2 6" xfId="538" xr:uid="{9C65BB4D-F034-43B9-88C1-EFF7E8A6EBB0}"/>
    <cellStyle name="měny 2 3 3 2 2 6 2" xfId="1304" xr:uid="{ADFFCF0B-49E8-479C-984D-D650F6988CEC}"/>
    <cellStyle name="měny 2 3 3 2 2 7" xfId="155" xr:uid="{16E63CB3-D0DA-468F-85DF-A9DDA88FBBBF}"/>
    <cellStyle name="měny 2 3 3 2 2 8" xfId="921" xr:uid="{CA8D9AFB-2A94-447B-BF5D-BCC2C15AF556}"/>
    <cellStyle name="měny 2 3 3 2 2 9" xfId="1687" xr:uid="{2D0D57EC-D2CB-402B-89AD-8AB24B711A64}"/>
    <cellStyle name="měny 2 3 3 2 3" xfId="61" xr:uid="{00000000-0005-0000-0000-00001E000000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3" xfId="1212" xr:uid="{76A89E6E-DE88-4622-A864-C4069B779DC2}"/>
    <cellStyle name="měny 2 3 3 2 3 2 3" xfId="665" xr:uid="{4D44A9A5-CE90-4807-8461-3CDBEDBA1B9B}"/>
    <cellStyle name="měny 2 3 3 2 3 2 3 2" xfId="1431" xr:uid="{40A1D46E-644A-4BF5-A137-350B79585190}"/>
    <cellStyle name="měny 2 3 3 2 3 2 4" xfId="282" xr:uid="{68E71A8D-5F1A-48FD-884E-785D92F67502}"/>
    <cellStyle name="měny 2 3 3 2 3 2 5" xfId="1048" xr:uid="{C45350FF-88C7-46DF-B16B-801EE99D042A}"/>
    <cellStyle name="měny 2 3 3 2 3 2 6" xfId="1759" xr:uid="{77B2C74B-2049-41D6-845A-7D1F73A724A0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3" xfId="1158" xr:uid="{13F46585-CB0E-4E75-AB94-33AA525D1546}"/>
    <cellStyle name="měny 2 3 3 2 3 3 3" xfId="611" xr:uid="{C6FF248F-243F-4DA2-A510-203A2EE9A19C}"/>
    <cellStyle name="měny 2 3 3 2 3 3 3 2" xfId="1377" xr:uid="{68DD94E6-EE9A-4F1E-B438-DCEF6FD7CFA4}"/>
    <cellStyle name="měny 2 3 3 2 3 3 4" xfId="994" xr:uid="{1118C3C8-BB06-4735-AAF5-EA99A0F8FE81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3" xfId="1103" xr:uid="{6CFD7C3E-F053-41E7-A3C1-41D14CC5029F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3" xfId="1267" xr:uid="{9BD06662-D278-4CFA-8AB5-EB521016B2CD}"/>
    <cellStyle name="měny 2 3 3 2 3 6" xfId="556" xr:uid="{C8286A6B-4B82-44F8-8EEA-079FF9CBB326}"/>
    <cellStyle name="měny 2 3 3 2 3 6 2" xfId="1322" xr:uid="{8EAD317B-1616-4199-95D9-922692285B16}"/>
    <cellStyle name="měny 2 3 3 2 3 7" xfId="173" xr:uid="{B296259D-EAE3-456D-881D-BE14D2D0795A}"/>
    <cellStyle name="měny 2 3 3 2 3 8" xfId="939" xr:uid="{7520B946-961A-482F-B186-CD13EC316FAC}"/>
    <cellStyle name="měny 2 3 3 2 3 9" xfId="1705" xr:uid="{52834C39-C150-4DA5-B4FF-B9E12E4741F8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3" xfId="1176" xr:uid="{701AE96F-647F-44E2-A8C8-97B53AABF3AD}"/>
    <cellStyle name="měny 2 3 3 2 4 3" xfId="629" xr:uid="{00238300-181D-4EFE-9F2E-07F32390170C}"/>
    <cellStyle name="měny 2 3 3 2 4 3 2" xfId="1395" xr:uid="{BB2868A6-BF53-41CF-8CEE-3A95FF43C604}"/>
    <cellStyle name="měny 2 3 3 2 4 4" xfId="246" xr:uid="{CF462BFD-1FCB-476E-883B-D127523AD178}"/>
    <cellStyle name="měny 2 3 3 2 4 5" xfId="1012" xr:uid="{D16E3238-2367-4FEE-B236-D5A2043CDE27}"/>
    <cellStyle name="měny 2 3 3 2 4 6" xfId="1723" xr:uid="{E311AD40-0022-4E73-A4CC-878C30D1D174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3" xfId="1122" xr:uid="{144A095C-010E-4256-9C81-925ABA5A8917}"/>
    <cellStyle name="měny 2 3 3 2 5 3" xfId="575" xr:uid="{46B6B14E-C468-432A-9C34-AD572815F4DE}"/>
    <cellStyle name="měny 2 3 3 2 5 3 2" xfId="1341" xr:uid="{3ADDD235-A0D6-4E6D-87F6-79CB93AF4913}"/>
    <cellStyle name="měny 2 3 3 2 5 4" xfId="958" xr:uid="{1F035AE9-197C-48BB-B0CF-3ADE9A0681DA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3" xfId="1067" xr:uid="{EE7E19DF-41A4-4608-9414-9AEE0A6E7008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3" xfId="1231" xr:uid="{26038611-227B-43DE-A878-625EA27D1C35}"/>
    <cellStyle name="měny 2 3 3 2 8" xfId="520" xr:uid="{7195E016-7FC9-4D84-B06A-AD0A8E923730}"/>
    <cellStyle name="měny 2 3 3 2 8 2" xfId="1286" xr:uid="{E63C0102-DF9C-4198-83B2-7166AAA0A90F}"/>
    <cellStyle name="měny 2 3 3 2 9" xfId="137" xr:uid="{EA5F4DDB-690C-4541-B7A7-928726EB8648}"/>
    <cellStyle name="měny 2 3 3 3" xfId="34" xr:uid="{00000000-0005-0000-0000-00001F000000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3" xfId="1185" xr:uid="{C7B7297D-156F-4C0F-831D-CFFCC6292D3A}"/>
    <cellStyle name="měny 2 3 3 3 2 3" xfId="638" xr:uid="{84BB9636-53F3-45F7-A537-57CE33801C61}"/>
    <cellStyle name="měny 2 3 3 3 2 3 2" xfId="1404" xr:uid="{58E5EFC4-11CE-4A0D-9E46-4CED0480FC67}"/>
    <cellStyle name="měny 2 3 3 3 2 4" xfId="255" xr:uid="{CB5CE822-ECD3-4B76-BF5E-D7BF73FDA67A}"/>
    <cellStyle name="měny 2 3 3 3 2 5" xfId="1021" xr:uid="{42C2D824-C663-42FE-83EA-17A3FD300A01}"/>
    <cellStyle name="měny 2 3 3 3 2 6" xfId="1732" xr:uid="{D97DD690-BE12-48FC-AB56-03C754F9F434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3" xfId="1131" xr:uid="{F498C295-0AF9-42A9-9086-8C9A41CDC75D}"/>
    <cellStyle name="měny 2 3 3 3 3 3" xfId="584" xr:uid="{38D2854F-3E0B-424D-800C-2549AADAA132}"/>
    <cellStyle name="měny 2 3 3 3 3 3 2" xfId="1350" xr:uid="{62405EEC-7F46-4698-8FD1-D0F28A4AD327}"/>
    <cellStyle name="měny 2 3 3 3 3 4" xfId="967" xr:uid="{7FF0B0A8-1EAB-46F7-8932-78203CA901F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3" xfId="1076" xr:uid="{58D0BFAC-1607-454D-A524-456979675847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3" xfId="1240" xr:uid="{FC13FC90-8D84-483F-96F6-DAA7D3C76855}"/>
    <cellStyle name="měny 2 3 3 3 6" xfId="529" xr:uid="{0147569A-39EB-4E81-8DC1-32779E4AF04D}"/>
    <cellStyle name="měny 2 3 3 3 6 2" xfId="1295" xr:uid="{EB6701ED-896B-4871-AB53-454154239E92}"/>
    <cellStyle name="měny 2 3 3 3 7" xfId="146" xr:uid="{C4DF1F7C-5B8F-4AD1-82B2-368B286B9716}"/>
    <cellStyle name="měny 2 3 3 3 8" xfId="912" xr:uid="{27C620FF-7BBB-4FBC-A03F-3D4E34156345}"/>
    <cellStyle name="měny 2 3 3 3 9" xfId="1678" xr:uid="{24550F14-024F-45E2-8A93-990234E09D5B}"/>
    <cellStyle name="měny 2 3 3 4" xfId="52" xr:uid="{00000000-0005-0000-0000-000020000000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3" xfId="1203" xr:uid="{1BADE681-5AFE-4089-93F6-4CCAEFA675D1}"/>
    <cellStyle name="měny 2 3 3 4 2 3" xfId="656" xr:uid="{A70261AE-728A-45EF-8673-6DB6037A8235}"/>
    <cellStyle name="měny 2 3 3 4 2 3 2" xfId="1422" xr:uid="{E0882923-3EFC-445D-8511-C5CCE29C8803}"/>
    <cellStyle name="měny 2 3 3 4 2 4" xfId="273" xr:uid="{968CDA5C-8834-40AF-A812-234091144588}"/>
    <cellStyle name="měny 2 3 3 4 2 5" xfId="1039" xr:uid="{6EC3D9C4-D404-415C-8AC2-35C79CF3C200}"/>
    <cellStyle name="měny 2 3 3 4 2 6" xfId="1750" xr:uid="{53FA0104-5E79-4487-A6E2-0633FB041EC2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3" xfId="1149" xr:uid="{59A7B415-AC38-4905-A402-C682DBFEE8C1}"/>
    <cellStyle name="měny 2 3 3 4 3 3" xfId="602" xr:uid="{741C56A4-4A5F-4BEA-AEEB-F1F8C32E2495}"/>
    <cellStyle name="měny 2 3 3 4 3 3 2" xfId="1368" xr:uid="{ABC2E11E-00BA-41F6-8091-E6B9C746BFEA}"/>
    <cellStyle name="měny 2 3 3 4 3 4" xfId="985" xr:uid="{C98FF400-513F-4B53-BC93-F857BF4C9832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3" xfId="1094" xr:uid="{F7BFF026-235C-4136-A754-F59DF827FFE9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3" xfId="1258" xr:uid="{AF1CC69B-BB14-4225-BC98-26D2D757636C}"/>
    <cellStyle name="měny 2 3 3 4 6" xfId="547" xr:uid="{B8CB42E1-14FC-42EA-BC72-24492745063F}"/>
    <cellStyle name="měny 2 3 3 4 6 2" xfId="1313" xr:uid="{6F55BAA5-180F-4DBF-8D65-022714F155AF}"/>
    <cellStyle name="měny 2 3 3 4 7" xfId="164" xr:uid="{000FC98B-82F7-47DD-AF98-904D8D897482}"/>
    <cellStyle name="měny 2 3 3 4 8" xfId="930" xr:uid="{AFCA03A3-59FB-4BE7-B314-5FA70D2CE981}"/>
    <cellStyle name="měny 2 3 3 4 9" xfId="1696" xr:uid="{1809E13A-BC39-4B78-A528-536A62087BAC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3" xfId="1167" xr:uid="{939B6F82-3AE5-44B1-8AC4-D571B6D37680}"/>
    <cellStyle name="měny 2 3 3 5 3" xfId="620" xr:uid="{2AD50D32-8257-49BF-9E12-A6412F9F66FF}"/>
    <cellStyle name="měny 2 3 3 5 3 2" xfId="1386" xr:uid="{478ECD72-785E-4F40-931E-2505C66C3B73}"/>
    <cellStyle name="měny 2 3 3 5 4" xfId="237" xr:uid="{960DFD05-E998-4233-A77C-8EAD60A30DCE}"/>
    <cellStyle name="měny 2 3 3 5 5" xfId="1003" xr:uid="{67928979-5D3B-4AF9-99CD-63B53D91A02F}"/>
    <cellStyle name="měny 2 3 3 5 6" xfId="1714" xr:uid="{6F491270-785E-4D83-95FD-A0BB5EDF699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3" xfId="1113" xr:uid="{92143AF5-4961-4451-A9F9-2AC93B3C47B5}"/>
    <cellStyle name="měny 2 3 3 6 3" xfId="566" xr:uid="{E7EA9262-6D78-4133-9A63-E957537FE880}"/>
    <cellStyle name="měny 2 3 3 6 3 2" xfId="1332" xr:uid="{9C6C096B-16CA-44B9-AB43-730C0D4F6911}"/>
    <cellStyle name="měny 2 3 3 6 4" xfId="949" xr:uid="{8CD71D1A-662B-4DFD-AA8B-3B19E52161A0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3" xfId="1058" xr:uid="{2FB640F0-F2CB-4EC3-8D82-2A5C6C59BBA3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3" xfId="1222" xr:uid="{20123158-E23B-4901-B20C-1B895DF41CA1}"/>
    <cellStyle name="měny 2 3 3 9" xfId="511" xr:uid="{B13E5487-2DC0-48C8-A6C9-F397563A3BF8}"/>
    <cellStyle name="měny 2 3 3 9 2" xfId="1277" xr:uid="{0C223835-5197-4D6F-922A-A70863910630}"/>
    <cellStyle name="měny 2 3 4" xfId="19" xr:uid="{00000000-0005-0000-0000-000021000000}"/>
    <cellStyle name="měny 2 3 4 10" xfId="897" xr:uid="{F738520D-C1C2-4E25-9F7D-7E6BE86DD254}"/>
    <cellStyle name="měny 2 3 4 11" xfId="1663" xr:uid="{738C99B6-083B-444B-97E4-AD65989E97DE}"/>
    <cellStyle name="měny 2 3 4 2" xfId="37" xr:uid="{00000000-0005-0000-0000-000022000000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3" xfId="1188" xr:uid="{DBEDE786-763F-460E-AAEA-B83A7F1C4F59}"/>
    <cellStyle name="měny 2 3 4 2 2 3" xfId="641" xr:uid="{08A6C18A-A92B-4756-9CB5-C9F0B1FD8377}"/>
    <cellStyle name="měny 2 3 4 2 2 3 2" xfId="1407" xr:uid="{9D0DF45A-E552-47DC-92D9-7BC80815F736}"/>
    <cellStyle name="měny 2 3 4 2 2 4" xfId="258" xr:uid="{5F408B98-3A9F-4070-A2B5-9A5A972CB4C3}"/>
    <cellStyle name="měny 2 3 4 2 2 5" xfId="1024" xr:uid="{6EED742B-02FF-4D4A-A9A7-012AD4993422}"/>
    <cellStyle name="měny 2 3 4 2 2 6" xfId="1735" xr:uid="{3B44B0E4-8921-46E2-8E02-373A4EC5C806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3" xfId="1134" xr:uid="{9A29EA18-E774-4C2F-9041-4A1F40D82C4F}"/>
    <cellStyle name="měny 2 3 4 2 3 3" xfId="587" xr:uid="{F5B76761-45FC-488C-A62D-6BD31B129237}"/>
    <cellStyle name="měny 2 3 4 2 3 3 2" xfId="1353" xr:uid="{CA6A37A2-1537-4873-A5C9-21F8F6858E08}"/>
    <cellStyle name="měny 2 3 4 2 3 4" xfId="970" xr:uid="{BD816964-2547-40F2-BB6C-88EF12CDEBD5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3" xfId="1079" xr:uid="{0BBD124F-1862-48DE-86C0-020C10F86F65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3" xfId="1243" xr:uid="{34664688-3A3A-4209-B772-17AE8EBD5C29}"/>
    <cellStyle name="měny 2 3 4 2 6" xfId="532" xr:uid="{756DAD66-2A87-458E-8D2C-513DAFFD5881}"/>
    <cellStyle name="měny 2 3 4 2 6 2" xfId="1298" xr:uid="{A98917E1-3CDD-44EA-BB88-E6B1FBB310BA}"/>
    <cellStyle name="měny 2 3 4 2 7" xfId="149" xr:uid="{36CE1B95-B024-41D5-9F12-D66AC0C121A4}"/>
    <cellStyle name="měny 2 3 4 2 8" xfId="915" xr:uid="{ACB8D085-AA05-444E-94A9-0B11256882CF}"/>
    <cellStyle name="měny 2 3 4 2 9" xfId="1681" xr:uid="{A2C52EF4-422E-4BC1-A981-4B1FCA2F0C33}"/>
    <cellStyle name="měny 2 3 4 3" xfId="55" xr:uid="{00000000-0005-0000-0000-00002300000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3" xfId="1206" xr:uid="{F82B5640-3D80-4467-B5EB-E25BD0B1F6A8}"/>
    <cellStyle name="měny 2 3 4 3 2 3" xfId="659" xr:uid="{DDB03B51-285D-465D-83CC-715A4354EABC}"/>
    <cellStyle name="měny 2 3 4 3 2 3 2" xfId="1425" xr:uid="{4F3CFEBB-69E4-429A-9810-0BF3970E569B}"/>
    <cellStyle name="měny 2 3 4 3 2 4" xfId="276" xr:uid="{6D264FBB-694A-4D70-BFD5-EB220B1DA2E0}"/>
    <cellStyle name="měny 2 3 4 3 2 5" xfId="1042" xr:uid="{D820BAEC-EB06-4F4F-B110-0E8572660B98}"/>
    <cellStyle name="měny 2 3 4 3 2 6" xfId="1753" xr:uid="{73C4BCE0-1693-4936-83FD-7786672F6EF1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3" xfId="1152" xr:uid="{791DBE77-19A4-47E6-9C17-C6766FF84062}"/>
    <cellStyle name="měny 2 3 4 3 3 3" xfId="605" xr:uid="{624F623D-5F4B-470B-AC6D-AB93567EA92F}"/>
    <cellStyle name="měny 2 3 4 3 3 3 2" xfId="1371" xr:uid="{179AEAEF-40BA-47A8-BEDD-85781D46F55C}"/>
    <cellStyle name="měny 2 3 4 3 3 4" xfId="988" xr:uid="{BBC4EC8C-2FFC-4AAE-9775-CA28819BCD05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3" xfId="1097" xr:uid="{6256EB19-1727-4D19-B610-63D826823449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3" xfId="1261" xr:uid="{1614805E-6CE3-4E08-998A-DE53E34B39C4}"/>
    <cellStyle name="měny 2 3 4 3 6" xfId="550" xr:uid="{38C993F9-17C2-4C93-9D4B-C3CC34157723}"/>
    <cellStyle name="měny 2 3 4 3 6 2" xfId="1316" xr:uid="{89C47D38-DC7A-4B1B-AA1B-E064B6778010}"/>
    <cellStyle name="měny 2 3 4 3 7" xfId="167" xr:uid="{69923E30-4513-4AFC-817C-81FE3CAED7E7}"/>
    <cellStyle name="měny 2 3 4 3 8" xfId="933" xr:uid="{FBD386B0-AD3A-442B-85BA-82F026132C9D}"/>
    <cellStyle name="měny 2 3 4 3 9" xfId="1699" xr:uid="{0AF95379-F71E-47EA-B37E-C8EC46DAEF39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3" xfId="1170" xr:uid="{EA6680CE-CEC7-4ADA-9A6D-BF9D1C7F1220}"/>
    <cellStyle name="měny 2 3 4 4 3" xfId="623" xr:uid="{3638D27C-3668-4578-AA8F-D93F228D68D3}"/>
    <cellStyle name="měny 2 3 4 4 3 2" xfId="1389" xr:uid="{141A5F35-30B4-4E9C-8C38-A8FF843E7B94}"/>
    <cellStyle name="měny 2 3 4 4 4" xfId="240" xr:uid="{843EF0F0-6357-4246-82C9-B45CD800DFEB}"/>
    <cellStyle name="měny 2 3 4 4 5" xfId="1006" xr:uid="{E4F7496F-8C5F-4E70-A6A6-27B5AF7FE53C}"/>
    <cellStyle name="měny 2 3 4 4 6" xfId="1717" xr:uid="{64D34854-6A26-4C84-A7A5-B0BF0D61BEE7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3" xfId="1116" xr:uid="{9BBD4A0D-4C57-4513-954C-840B2FD5D029}"/>
    <cellStyle name="měny 2 3 4 5 3" xfId="569" xr:uid="{12E2D71D-0DBF-493A-8684-F583E0987599}"/>
    <cellStyle name="měny 2 3 4 5 3 2" xfId="1335" xr:uid="{D98F8984-87E5-40FD-8520-3F45FBAAB611}"/>
    <cellStyle name="měny 2 3 4 5 4" xfId="952" xr:uid="{B47038B6-A02C-43AB-A7C0-8469AD46622E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3" xfId="1061" xr:uid="{893FA3FD-4F90-48D4-BE97-2C5E938B5FC4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3" xfId="1225" xr:uid="{264C2463-E082-47A7-9520-425C7E221CD0}"/>
    <cellStyle name="měny 2 3 4 8" xfId="514" xr:uid="{F7EB62C1-45D4-49BB-870F-91FA7657DDC5}"/>
    <cellStyle name="měny 2 3 4 8 2" xfId="1280" xr:uid="{D0B7B951-9081-4EBC-8491-823B926B9FA2}"/>
    <cellStyle name="měny 2 3 4 9" xfId="131" xr:uid="{3C7F762F-71D6-44EC-9ABB-88678485C5CD}"/>
    <cellStyle name="měny 2 3 5" xfId="28" xr:uid="{00000000-0005-0000-0000-000024000000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3" xfId="1179" xr:uid="{F4AE7A4F-D3B0-4E0B-9963-434F8CFCA561}"/>
    <cellStyle name="měny 2 3 5 2 3" xfId="632" xr:uid="{AB1BC319-04D0-481A-88F0-E2FF2CA16433}"/>
    <cellStyle name="měny 2 3 5 2 3 2" xfId="1398" xr:uid="{FCE09225-0007-45B9-9330-0D5559121559}"/>
    <cellStyle name="měny 2 3 5 2 4" xfId="249" xr:uid="{CB8712B0-77CF-4A8D-BCBB-E94D9B081907}"/>
    <cellStyle name="měny 2 3 5 2 5" xfId="1015" xr:uid="{D76728F0-FCE6-4505-8C9A-ACA67F442328}"/>
    <cellStyle name="měny 2 3 5 2 6" xfId="1726" xr:uid="{C364BB55-FF8D-4E54-955C-5686122AA18E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3" xfId="1125" xr:uid="{5A177F89-265E-4BF2-9E35-F7D96B31B955}"/>
    <cellStyle name="měny 2 3 5 3 3" xfId="578" xr:uid="{811E574A-E343-4572-9C02-0EA5232FFA09}"/>
    <cellStyle name="měny 2 3 5 3 3 2" xfId="1344" xr:uid="{C88C6AB5-D4E7-47BD-8485-8ECEDA18F55B}"/>
    <cellStyle name="měny 2 3 5 3 4" xfId="961" xr:uid="{A7CDD628-80E5-46C1-938C-5172F1A263EC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3" xfId="1070" xr:uid="{7E9EB332-E245-4EB3-8188-8CBFBAA8491E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3" xfId="1234" xr:uid="{D677538A-D2D9-48EB-8EE9-509C9B0A83B4}"/>
    <cellStyle name="měny 2 3 5 6" xfId="523" xr:uid="{ACF59EE8-0F5F-4F0A-80D0-CB82946E0E70}"/>
    <cellStyle name="měny 2 3 5 6 2" xfId="1289" xr:uid="{EA9EF8C5-6361-4238-8C25-7366A3C1796F}"/>
    <cellStyle name="měny 2 3 5 7" xfId="140" xr:uid="{83625D0A-F7C1-4474-A266-2543F0179992}"/>
    <cellStyle name="měny 2 3 5 8" xfId="906" xr:uid="{6D555F96-BD80-4854-A92B-DF81A3BFF536}"/>
    <cellStyle name="měny 2 3 5 9" xfId="1672" xr:uid="{91C91536-D4A2-497F-9D3A-5A92E7B665DC}"/>
    <cellStyle name="měny 2 3 6" xfId="46" xr:uid="{00000000-0005-0000-0000-000025000000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3" xfId="1197" xr:uid="{C2A23EAB-2F80-4C45-94A8-D78BADB06AA7}"/>
    <cellStyle name="měny 2 3 6 2 3" xfId="650" xr:uid="{EF3E745D-6CA2-4461-9A8C-6922655B6DE8}"/>
    <cellStyle name="měny 2 3 6 2 3 2" xfId="1416" xr:uid="{E00BFE7E-0143-422E-808F-10D403D1E04C}"/>
    <cellStyle name="měny 2 3 6 2 4" xfId="267" xr:uid="{AABDC513-4FA6-486D-82EA-1D5B1348CBBE}"/>
    <cellStyle name="měny 2 3 6 2 5" xfId="1033" xr:uid="{E9ADB2AC-3D0A-4442-AD97-53DB91B0340B}"/>
    <cellStyle name="měny 2 3 6 2 6" xfId="1744" xr:uid="{1A5DB9BC-73E7-44CA-AF46-9DD58BF22B4B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3" xfId="1143" xr:uid="{F50AC69D-4CF2-4C22-9B34-4B7BAF79CCD6}"/>
    <cellStyle name="měny 2 3 6 3 3" xfId="596" xr:uid="{F0C63FDA-2528-44E5-BB1E-DD41940DB1BE}"/>
    <cellStyle name="měny 2 3 6 3 3 2" xfId="1362" xr:uid="{80C9240A-B529-490F-ACAC-9E5976AE7C3A}"/>
    <cellStyle name="měny 2 3 6 3 4" xfId="979" xr:uid="{2E0A56CF-54F9-42B2-AA65-6B693A8E4458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3" xfId="1088" xr:uid="{8B258CD2-C7D0-4AE0-B3B9-14193750978A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3" xfId="1252" xr:uid="{BD684600-96F5-4FD6-A913-BF13E5F919E3}"/>
    <cellStyle name="měny 2 3 6 6" xfId="541" xr:uid="{0EFC4B22-24E3-4B15-8B19-D02F55BEC3D5}"/>
    <cellStyle name="měny 2 3 6 6 2" xfId="1307" xr:uid="{8854A25E-BDD1-4437-B102-13881DAE00F3}"/>
    <cellStyle name="měny 2 3 6 7" xfId="158" xr:uid="{103175CB-591D-4D7B-B8BD-54AB74DE06CE}"/>
    <cellStyle name="měny 2 3 6 8" xfId="924" xr:uid="{2BB047FA-7E72-4FDB-BB18-A74C35EDFAF1}"/>
    <cellStyle name="měny 2 3 6 9" xfId="1690" xr:uid="{EBFE4185-FACB-4EC6-8432-CEA50AAEB286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3" xfId="1161" xr:uid="{783D7D9B-8A64-47B5-BD3C-C7CAEEA05A60}"/>
    <cellStyle name="měny 2 3 7 3" xfId="614" xr:uid="{59D2FDF8-5E7E-4242-9006-AF756477A2B0}"/>
    <cellStyle name="měny 2 3 7 3 2" xfId="1380" xr:uid="{CD151157-BDA4-4994-B4D4-C0496C98DE1F}"/>
    <cellStyle name="měny 2 3 7 4" xfId="231" xr:uid="{F3FA2EA8-BBE7-4E95-8843-DF4A7D5E55F1}"/>
    <cellStyle name="měny 2 3 7 5" xfId="997" xr:uid="{BE479DCC-EA8A-425C-88CF-E5C34E030E0F}"/>
    <cellStyle name="měny 2 3 7 6" xfId="1708" xr:uid="{0DAB8E13-73E1-4C2A-B42C-16580FD33BDA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3" xfId="1107" xr:uid="{390CE6BA-3F64-465E-8817-242AB2303F79}"/>
    <cellStyle name="měny 2 3 8 3" xfId="560" xr:uid="{2CCFEFA6-BDE2-45EC-AD79-7F178A06A5E9}"/>
    <cellStyle name="měny 2 3 8 3 2" xfId="1326" xr:uid="{C29E136F-2835-438B-BB87-35C317E540C6}"/>
    <cellStyle name="měny 2 3 8 4" xfId="943" xr:uid="{FC0E2211-2E8F-4369-B2D8-69C95B125DA0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3" xfId="1052" xr:uid="{BF03D802-2EC8-4021-B093-CCD9FF14BAA5}"/>
    <cellStyle name="měny 2 4" xfId="11" xr:uid="{00000000-0005-0000-0000-000026000000}"/>
    <cellStyle name="měny 2 4 10" xfId="123" xr:uid="{9F84BCE5-8DD8-47D2-B43E-61C88BA4663B}"/>
    <cellStyle name="měny 2 4 11" xfId="889" xr:uid="{D209BCD0-71D6-46F1-905F-32E965192AAA}"/>
    <cellStyle name="měny 2 4 12" xfId="1655" xr:uid="{4F4BCC69-FE25-4353-9652-86A733ED850D}"/>
    <cellStyle name="měny 2 4 2" xfId="20" xr:uid="{00000000-0005-0000-0000-000027000000}"/>
    <cellStyle name="měny 2 4 2 10" xfId="898" xr:uid="{ADE87F3B-3828-48F0-8FE0-093AD757115A}"/>
    <cellStyle name="měny 2 4 2 11" xfId="1664" xr:uid="{359D6B0A-4B73-42A7-AA56-D67988641873}"/>
    <cellStyle name="měny 2 4 2 2" xfId="38" xr:uid="{00000000-0005-0000-0000-000028000000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3" xfId="1189" xr:uid="{1E981AAA-C9A6-45A5-AF90-78B8AF3F1A93}"/>
    <cellStyle name="měny 2 4 2 2 2 3" xfId="642" xr:uid="{FD9A789F-530A-4D8A-BA36-B3213632AF22}"/>
    <cellStyle name="měny 2 4 2 2 2 3 2" xfId="1408" xr:uid="{6A627622-5511-4868-9305-120216598C54}"/>
    <cellStyle name="měny 2 4 2 2 2 4" xfId="259" xr:uid="{32E6F943-2C23-4541-B96A-656D8F4CFB69}"/>
    <cellStyle name="měny 2 4 2 2 2 5" xfId="1025" xr:uid="{25046E8E-A833-42AA-AB13-8644A0C33837}"/>
    <cellStyle name="měny 2 4 2 2 2 6" xfId="1736" xr:uid="{25EA8F79-190C-4004-B129-5C4B10112BDB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3" xfId="1135" xr:uid="{F4820469-BDF0-4D38-A386-B61B2DEE1EE9}"/>
    <cellStyle name="měny 2 4 2 2 3 3" xfId="588" xr:uid="{AC08D2CC-3B8B-4683-B146-50335E355B1B}"/>
    <cellStyle name="měny 2 4 2 2 3 3 2" xfId="1354" xr:uid="{126584A0-EAA8-4EC1-B1A1-4EC7A9647853}"/>
    <cellStyle name="měny 2 4 2 2 3 4" xfId="971" xr:uid="{B751C8DE-2371-4E47-9ED5-C0437D62E657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3" xfId="1080" xr:uid="{0356F446-0805-40A2-95E8-B8F7791FC32A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3" xfId="1244" xr:uid="{A2EB7035-BBAF-421F-A5C9-1A724C61EA61}"/>
    <cellStyle name="měny 2 4 2 2 6" xfId="533" xr:uid="{FA24D62A-FFC0-4A03-9CCB-015B45AA4C4E}"/>
    <cellStyle name="měny 2 4 2 2 6 2" xfId="1299" xr:uid="{46B45ED2-0703-484A-9A69-43B9381DB4C8}"/>
    <cellStyle name="měny 2 4 2 2 7" xfId="150" xr:uid="{E6DAF63D-99EE-4D41-B9A1-86651E95E928}"/>
    <cellStyle name="měny 2 4 2 2 8" xfId="916" xr:uid="{31A36B57-E1AC-4D90-9636-7141B1712D87}"/>
    <cellStyle name="měny 2 4 2 2 9" xfId="1682" xr:uid="{A9FD1FB3-B5FD-42E2-A084-E159957FFDDE}"/>
    <cellStyle name="měny 2 4 2 3" xfId="56" xr:uid="{00000000-0005-0000-0000-000029000000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3" xfId="1207" xr:uid="{4EEC5A56-0E99-4269-AF0F-03329BE7842E}"/>
    <cellStyle name="měny 2 4 2 3 2 3" xfId="660" xr:uid="{2878092E-1261-41DA-B79B-9ABC35D232B3}"/>
    <cellStyle name="měny 2 4 2 3 2 3 2" xfId="1426" xr:uid="{E7800B7F-DA74-4AB8-95E3-D481559C0F31}"/>
    <cellStyle name="měny 2 4 2 3 2 4" xfId="277" xr:uid="{7DC9C4C1-7511-4A90-965D-E7D84959CD7E}"/>
    <cellStyle name="měny 2 4 2 3 2 5" xfId="1043" xr:uid="{4AAAFFFD-A129-42C2-936D-B6D349DDA9EA}"/>
    <cellStyle name="měny 2 4 2 3 2 6" xfId="1754" xr:uid="{63821F86-E75F-4FE0-AA09-2189D42035EF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3" xfId="1153" xr:uid="{DD8F3DA8-7F41-4146-96C6-D12A779E89E8}"/>
    <cellStyle name="měny 2 4 2 3 3 3" xfId="606" xr:uid="{1D2671A5-AC55-45ED-8A6D-564DE91BBDEC}"/>
    <cellStyle name="měny 2 4 2 3 3 3 2" xfId="1372" xr:uid="{79E5F2EA-21F3-4709-83C5-6B40C4076D9A}"/>
    <cellStyle name="měny 2 4 2 3 3 4" xfId="989" xr:uid="{CE7D141F-E84D-44A6-A1B9-11ED08008CE2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3" xfId="1098" xr:uid="{581471F8-E907-4B81-B9FF-944F93B489F7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3" xfId="1262" xr:uid="{D6759EFA-20A9-4080-833A-595D250A35BD}"/>
    <cellStyle name="měny 2 4 2 3 6" xfId="551" xr:uid="{367E859D-E6BE-4436-8CD5-3DCE15A88ED6}"/>
    <cellStyle name="měny 2 4 2 3 6 2" xfId="1317" xr:uid="{60B61820-3B13-4237-B21E-9566F2E06CEB}"/>
    <cellStyle name="měny 2 4 2 3 7" xfId="168" xr:uid="{71F56C95-A016-4CE7-89CA-0DEFC427C157}"/>
    <cellStyle name="měny 2 4 2 3 8" xfId="934" xr:uid="{145764C8-CD7B-4E08-B94E-91868528A79B}"/>
    <cellStyle name="měny 2 4 2 3 9" xfId="1700" xr:uid="{7AC5483A-FC74-413C-B250-5A00ECDE3270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3" xfId="1171" xr:uid="{AF853F38-1B41-4482-98E3-25DB8FC649CA}"/>
    <cellStyle name="měny 2 4 2 4 3" xfId="624" xr:uid="{2B59EDB7-48C7-4122-9BA3-6F30197510EA}"/>
    <cellStyle name="měny 2 4 2 4 3 2" xfId="1390" xr:uid="{4466DFF6-C3C5-4C6D-A568-DAED2A0655D2}"/>
    <cellStyle name="měny 2 4 2 4 4" xfId="241" xr:uid="{3BF44513-63D3-4CF7-9C3A-323C7F4EC166}"/>
    <cellStyle name="měny 2 4 2 4 5" xfId="1007" xr:uid="{2BBC8ED5-56C9-4275-B569-16E9D96A16E1}"/>
    <cellStyle name="měny 2 4 2 4 6" xfId="1718" xr:uid="{0026DFAD-B0BD-479C-AE66-A43300917424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3" xfId="1117" xr:uid="{D19EE54A-473C-4D5E-9984-B87ED6742DE3}"/>
    <cellStyle name="měny 2 4 2 5 3" xfId="570" xr:uid="{400B897C-C50D-4B28-BC52-22978F838396}"/>
    <cellStyle name="měny 2 4 2 5 3 2" xfId="1336" xr:uid="{FD208E16-642D-4BDC-BB46-3196D54AC4E9}"/>
    <cellStyle name="měny 2 4 2 5 4" xfId="953" xr:uid="{76791DDB-511E-4CB1-803F-DA0B63903D93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3" xfId="1062" xr:uid="{4B1035C1-7417-4E1F-A090-B456C39C07B6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3" xfId="1226" xr:uid="{1BEAEA76-420C-408C-ACE8-3D0474E612A8}"/>
    <cellStyle name="měny 2 4 2 8" xfId="515" xr:uid="{D44D6FBE-A09F-4BA4-AEEC-DF6479825CC5}"/>
    <cellStyle name="měny 2 4 2 8 2" xfId="1281" xr:uid="{EFEEFEEC-05E1-475B-BF93-BCDF283B5425}"/>
    <cellStyle name="měny 2 4 2 9" xfId="132" xr:uid="{4EF28886-94C6-4E33-A9B7-DDCDAAFC655B}"/>
    <cellStyle name="měny 2 4 3" xfId="29" xr:uid="{00000000-0005-0000-0000-00002A000000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3" xfId="1180" xr:uid="{37CA4274-0914-4D6C-B781-CA53C0F8D57F}"/>
    <cellStyle name="měny 2 4 3 2 3" xfId="633" xr:uid="{77FC3817-524E-4F25-BCCF-74C02E74CC86}"/>
    <cellStyle name="měny 2 4 3 2 3 2" xfId="1399" xr:uid="{1EFC9AE3-3F39-4B28-BB96-9CCC99E4A592}"/>
    <cellStyle name="měny 2 4 3 2 4" xfId="250" xr:uid="{B80981B8-7F4B-4492-9625-72ED6F4E6DB5}"/>
    <cellStyle name="měny 2 4 3 2 5" xfId="1016" xr:uid="{DD74A02F-7B42-4EB8-B9F5-185A5F49F72C}"/>
    <cellStyle name="měny 2 4 3 2 6" xfId="1727" xr:uid="{A01B5494-C088-4990-983C-509CB70FA9AC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3" xfId="1126" xr:uid="{9B814B67-F5A4-4DB3-8A29-230B667C40B6}"/>
    <cellStyle name="měny 2 4 3 3 3" xfId="579" xr:uid="{86AB04B3-DE73-46D6-8D88-10C403A9F52C}"/>
    <cellStyle name="měny 2 4 3 3 3 2" xfId="1345" xr:uid="{21FE2876-4A6B-49EE-8E95-35A67B1E1863}"/>
    <cellStyle name="měny 2 4 3 3 4" xfId="962" xr:uid="{2A57AB61-57D7-41B4-B3F4-1C68E399C1ED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3" xfId="1071" xr:uid="{C626EB60-B478-48F4-B8C8-B61554324357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3" xfId="1235" xr:uid="{64237FF0-587A-4EE3-835E-8FC8B412AFC7}"/>
    <cellStyle name="měny 2 4 3 6" xfId="524" xr:uid="{0DF42338-E393-4C77-B309-D182781FE29C}"/>
    <cellStyle name="měny 2 4 3 6 2" xfId="1290" xr:uid="{413F004C-07E9-4383-B691-4A27ACDA065D}"/>
    <cellStyle name="měny 2 4 3 7" xfId="141" xr:uid="{99CC25BD-1285-4D58-ADEF-2934875239F1}"/>
    <cellStyle name="měny 2 4 3 8" xfId="907" xr:uid="{7978D30A-1931-4403-BFB2-656FCEE4E201}"/>
    <cellStyle name="měny 2 4 3 9" xfId="1673" xr:uid="{3C1BD100-0FB7-408D-9EB6-CB76BF097C53}"/>
    <cellStyle name="měny 2 4 4" xfId="47" xr:uid="{00000000-0005-0000-0000-00002B000000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3" xfId="1198" xr:uid="{B0C77974-8B4F-40CA-A4A5-6D0278294841}"/>
    <cellStyle name="měny 2 4 4 2 3" xfId="651" xr:uid="{316C080C-0CA9-4E96-9466-2EB933809AC5}"/>
    <cellStyle name="měny 2 4 4 2 3 2" xfId="1417" xr:uid="{7B435FA9-B2BD-4728-B5F9-493FE67B8FC5}"/>
    <cellStyle name="měny 2 4 4 2 4" xfId="268" xr:uid="{52DC56EF-4EC5-46A4-9B10-737E0BD8F56A}"/>
    <cellStyle name="měny 2 4 4 2 5" xfId="1034" xr:uid="{156EE957-8D81-40C7-86D4-75CE355ECF9D}"/>
    <cellStyle name="měny 2 4 4 2 6" xfId="1745" xr:uid="{621E9AAF-3BE2-4013-AFAB-732C5E41E3E8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3" xfId="1144" xr:uid="{8AA40064-82CA-4C61-B0D5-EC0A59DA726A}"/>
    <cellStyle name="měny 2 4 4 3 3" xfId="597" xr:uid="{3303A3DC-2292-45D3-A99F-AC920BFEDA9C}"/>
    <cellStyle name="měny 2 4 4 3 3 2" xfId="1363" xr:uid="{F727A847-1028-43CE-9BEC-5F746E638FE7}"/>
    <cellStyle name="měny 2 4 4 3 4" xfId="980" xr:uid="{93A72577-F3DC-4F40-9DFA-750D5EA3D656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3" xfId="1089" xr:uid="{EA309296-F0D8-4DE6-8780-D1A5EB2E9F4E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3" xfId="1253" xr:uid="{52400D6B-DF95-422E-8D49-422208B0D7E6}"/>
    <cellStyle name="měny 2 4 4 6" xfId="542" xr:uid="{E799E2E5-1A57-4C9D-AA9D-07C824398F87}"/>
    <cellStyle name="měny 2 4 4 6 2" xfId="1308" xr:uid="{8BDBD107-147F-41D2-87FB-94CE76F48366}"/>
    <cellStyle name="měny 2 4 4 7" xfId="159" xr:uid="{9C5A2D67-F3EB-4F90-A136-06E6DA1E8FD6}"/>
    <cellStyle name="měny 2 4 4 8" xfId="925" xr:uid="{CFB4969F-13AA-48F9-A02F-C4B1F6C095C7}"/>
    <cellStyle name="měny 2 4 4 9" xfId="1691" xr:uid="{F5BE47D9-18A5-44F8-AE39-4C18E7D04966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3" xfId="1162" xr:uid="{C34F5D52-0185-4484-8A2E-F452AA8DBA8B}"/>
    <cellStyle name="měny 2 4 5 3" xfId="615" xr:uid="{2C6303C5-61EF-4EB0-8328-C0DD732EF4DE}"/>
    <cellStyle name="měny 2 4 5 3 2" xfId="1381" xr:uid="{373D203D-53C6-4CA9-9C05-7952E036F434}"/>
    <cellStyle name="měny 2 4 5 4" xfId="232" xr:uid="{06442630-7916-4C65-8B3E-D6B1F0943F6D}"/>
    <cellStyle name="měny 2 4 5 5" xfId="998" xr:uid="{1E07FDAD-6451-4E23-A939-5F325AA85402}"/>
    <cellStyle name="měny 2 4 5 6" xfId="1709" xr:uid="{9A22FF91-1975-4894-ADD8-B78BD12DF3FA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3" xfId="1108" xr:uid="{F0E31574-7F5E-466A-9883-485C278A052F}"/>
    <cellStyle name="měny 2 4 6 3" xfId="561" xr:uid="{BF35AD4F-8BA5-4774-9CD7-6468D68E8B6C}"/>
    <cellStyle name="měny 2 4 6 3 2" xfId="1327" xr:uid="{0449E4BF-7429-4F6B-BA9B-76403299FAE2}"/>
    <cellStyle name="měny 2 4 6 4" xfId="944" xr:uid="{5DD17FE4-79B7-46E0-970A-1D9717546A2F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3" xfId="1053" xr:uid="{05208557-EC09-48B8-97FF-EEC6802CCE64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3" xfId="1217" xr:uid="{EBEE65E4-9E5E-40E3-A1C1-263FFD4D6ED6}"/>
    <cellStyle name="měny 2 4 9" xfId="506" xr:uid="{B8FFB10B-C5A7-45EC-93CE-B3B42B19257B}"/>
    <cellStyle name="měny 2 4 9 2" xfId="1272" xr:uid="{4ECA1D6A-AD11-4755-BB17-FE4BD3ADC688}"/>
    <cellStyle name="měny 2 5" xfId="14" xr:uid="{00000000-0005-0000-0000-00002C000000}"/>
    <cellStyle name="měny 2 5 10" xfId="126" xr:uid="{4018CB1D-3089-4D16-8E59-ED2D47CF5090}"/>
    <cellStyle name="měny 2 5 11" xfId="892" xr:uid="{815493BF-D29A-4869-827A-5598F5D34F86}"/>
    <cellStyle name="měny 2 5 12" xfId="1658" xr:uid="{90A6E079-67C3-4C86-AAE3-F93E6EDCFD29}"/>
    <cellStyle name="měny 2 5 2" xfId="23" xr:uid="{00000000-0005-0000-0000-00002D000000}"/>
    <cellStyle name="měny 2 5 2 10" xfId="901" xr:uid="{C2EA4F69-C188-4BD4-8C77-ACC997409E07}"/>
    <cellStyle name="měny 2 5 2 11" xfId="1667" xr:uid="{2920F2A5-8FC0-444E-A032-F4C282354889}"/>
    <cellStyle name="měny 2 5 2 2" xfId="41" xr:uid="{00000000-0005-0000-0000-00002E000000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3" xfId="1192" xr:uid="{78EB674A-F4A2-439C-BC7F-4C1E8AABA279}"/>
    <cellStyle name="měny 2 5 2 2 2 3" xfId="645" xr:uid="{00C5F6DD-80C7-49E0-BDB7-77A90E240BB8}"/>
    <cellStyle name="měny 2 5 2 2 2 3 2" xfId="1411" xr:uid="{402A3A0B-D134-4AF1-82F2-2FE026120945}"/>
    <cellStyle name="měny 2 5 2 2 2 4" xfId="262" xr:uid="{AF165947-1807-4E6D-8E3C-921FABE15F94}"/>
    <cellStyle name="měny 2 5 2 2 2 5" xfId="1028" xr:uid="{DC35898E-38B3-4553-9BD4-131F76CCA0AC}"/>
    <cellStyle name="měny 2 5 2 2 2 6" xfId="1739" xr:uid="{B6D1B35E-E0A8-4BCF-A572-B0A577F4F23E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3" xfId="1138" xr:uid="{618E24D1-0EA9-4052-95E7-992CB9F8CD33}"/>
    <cellStyle name="měny 2 5 2 2 3 3" xfId="591" xr:uid="{3943D755-6C29-43D0-B60F-040093C12DF2}"/>
    <cellStyle name="měny 2 5 2 2 3 3 2" xfId="1357" xr:uid="{193C37A5-9CB8-4637-B897-950B82B4D239}"/>
    <cellStyle name="měny 2 5 2 2 3 4" xfId="974" xr:uid="{654B0884-61B8-4618-88CA-C7092FF5B309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3" xfId="1083" xr:uid="{3CBE7E4F-1E29-4289-A87E-967745F19D49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3" xfId="1247" xr:uid="{C8D06CDF-174A-40DB-A273-CD30E6A64725}"/>
    <cellStyle name="měny 2 5 2 2 6" xfId="536" xr:uid="{31BCA6A2-E3BA-497E-9E61-301E3CE6C650}"/>
    <cellStyle name="měny 2 5 2 2 6 2" xfId="1302" xr:uid="{74022E50-D1E7-49DF-8B15-65C2FA361138}"/>
    <cellStyle name="měny 2 5 2 2 7" xfId="153" xr:uid="{4D105341-2B8A-4E7F-8577-BEBFF41F1809}"/>
    <cellStyle name="měny 2 5 2 2 8" xfId="919" xr:uid="{97EB3A4E-362D-438F-B20E-CBD8963545BC}"/>
    <cellStyle name="měny 2 5 2 2 9" xfId="1685" xr:uid="{24608484-263D-4CA4-B4FF-76C71841E286}"/>
    <cellStyle name="měny 2 5 2 3" xfId="59" xr:uid="{00000000-0005-0000-0000-00002F000000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3" xfId="1210" xr:uid="{D05FEACF-BB34-48C9-837F-29F728CA82E5}"/>
    <cellStyle name="měny 2 5 2 3 2 3" xfId="663" xr:uid="{02C9887C-377E-447A-BBAC-E0BFFAA1E226}"/>
    <cellStyle name="měny 2 5 2 3 2 3 2" xfId="1429" xr:uid="{4601E7C3-AC0B-4DBF-9A1F-2AC4901C5764}"/>
    <cellStyle name="měny 2 5 2 3 2 4" xfId="280" xr:uid="{5DCEEA9C-8978-4A7F-990E-645DCEA1DC95}"/>
    <cellStyle name="měny 2 5 2 3 2 5" xfId="1046" xr:uid="{7F679BDC-87EC-4EB4-933F-F77CB3919357}"/>
    <cellStyle name="měny 2 5 2 3 2 6" xfId="1757" xr:uid="{266AC588-C2E9-48DA-95BB-16362065E27E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3" xfId="1156" xr:uid="{7BA0EED5-BDE8-4C8E-96FB-3DBF6ABC4BB5}"/>
    <cellStyle name="měny 2 5 2 3 3 3" xfId="609" xr:uid="{8BE30100-6DF2-4D91-8C49-27B3795669F0}"/>
    <cellStyle name="měny 2 5 2 3 3 3 2" xfId="1375" xr:uid="{A6A0B43F-2876-4BE2-9EF6-CF057816F023}"/>
    <cellStyle name="měny 2 5 2 3 3 4" xfId="992" xr:uid="{38265228-3585-43F4-8B55-4EAC098AB926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3" xfId="1101" xr:uid="{EDF6051B-3CB4-4ABE-A782-9895289B0F7E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3" xfId="1265" xr:uid="{DB3B5BD1-95BB-455E-8CC7-3C29F1F847C2}"/>
    <cellStyle name="měny 2 5 2 3 6" xfId="554" xr:uid="{C045DA2F-EFB8-4B40-AA10-6D9CC8E65965}"/>
    <cellStyle name="měny 2 5 2 3 6 2" xfId="1320" xr:uid="{098EB324-C367-4E95-8DC4-E17F576E9259}"/>
    <cellStyle name="měny 2 5 2 3 7" xfId="171" xr:uid="{C069B6ED-5734-418E-AE4B-2082CAC4DCEF}"/>
    <cellStyle name="měny 2 5 2 3 8" xfId="937" xr:uid="{A61B8D5E-33A0-4E51-A6FA-D9A165722D4F}"/>
    <cellStyle name="měny 2 5 2 3 9" xfId="1703" xr:uid="{71AEE489-DBFD-44FE-9A0C-85A7AC413A92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3" xfId="1174" xr:uid="{2DF2594F-CDB4-4689-B399-5EC7D7F7128F}"/>
    <cellStyle name="měny 2 5 2 4 3" xfId="627" xr:uid="{CB10C7CC-C4AE-4C9C-B79C-715BF5B4AB8B}"/>
    <cellStyle name="měny 2 5 2 4 3 2" xfId="1393" xr:uid="{0791170A-E8E9-4696-9380-1E030A583EDA}"/>
    <cellStyle name="měny 2 5 2 4 4" xfId="244" xr:uid="{45191B62-6C8F-4F55-8ABC-C8F22A60FE05}"/>
    <cellStyle name="měny 2 5 2 4 5" xfId="1010" xr:uid="{DA463EBD-7B7A-438C-8363-8408A286A7E9}"/>
    <cellStyle name="měny 2 5 2 4 6" xfId="1721" xr:uid="{BC8E0848-E880-4D36-BBFF-9EB64C9ED199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3" xfId="1120" xr:uid="{6573A138-F87A-4ADC-A41C-883F188E0AB8}"/>
    <cellStyle name="měny 2 5 2 5 3" xfId="573" xr:uid="{E0553631-58F3-46E8-8757-947F282F5744}"/>
    <cellStyle name="měny 2 5 2 5 3 2" xfId="1339" xr:uid="{9F05EE23-A8FC-4FBD-A6B2-3F95C031BC78}"/>
    <cellStyle name="měny 2 5 2 5 4" xfId="956" xr:uid="{DD1EAEA1-0603-44DF-A513-B1FE04D307B2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3" xfId="1065" xr:uid="{0B192EDE-80C3-4202-95F5-EC78D3FE11C3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3" xfId="1229" xr:uid="{5B9D0389-FB49-45AA-93F3-5E5485ABD620}"/>
    <cellStyle name="měny 2 5 2 8" xfId="518" xr:uid="{6B2E93DF-A8A5-4B22-AE15-80658B090908}"/>
    <cellStyle name="měny 2 5 2 8 2" xfId="1284" xr:uid="{5D04C468-5237-459B-BBF6-4C9F8A0BEA40}"/>
    <cellStyle name="měny 2 5 2 9" xfId="135" xr:uid="{86BF6478-2090-42E6-9E04-376553E4E505}"/>
    <cellStyle name="měny 2 5 3" xfId="32" xr:uid="{00000000-0005-0000-0000-000030000000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3" xfId="1183" xr:uid="{9B22F7A1-A01B-467F-AF44-F257BE668724}"/>
    <cellStyle name="měny 2 5 3 2 3" xfId="636" xr:uid="{650FED6C-46B5-4AB9-BDA9-4BEE05CBC3D3}"/>
    <cellStyle name="měny 2 5 3 2 3 2" xfId="1402" xr:uid="{AB9BEB22-7147-4A97-A2FD-99C74471EC2F}"/>
    <cellStyle name="měny 2 5 3 2 4" xfId="253" xr:uid="{7E03A6F5-B822-4358-B513-1650AA7662F2}"/>
    <cellStyle name="měny 2 5 3 2 5" xfId="1019" xr:uid="{1F32CDD9-5B14-468B-B374-AC9FC88D694E}"/>
    <cellStyle name="měny 2 5 3 2 6" xfId="1730" xr:uid="{AF5797B6-E011-4383-9A9F-4A47227261DD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3" xfId="1129" xr:uid="{C4A33A92-131F-43CB-9BA3-0C7CCD5B16C7}"/>
    <cellStyle name="měny 2 5 3 3 3" xfId="582" xr:uid="{B92EECB5-8FA8-41C3-93E7-5AEA3A2EAA91}"/>
    <cellStyle name="měny 2 5 3 3 3 2" xfId="1348" xr:uid="{87C93D03-CBF3-4188-9876-281499EA9598}"/>
    <cellStyle name="měny 2 5 3 3 4" xfId="965" xr:uid="{3BA00BBC-EACC-44F1-AAA2-1BE94828E6E2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3" xfId="1074" xr:uid="{A3AAA41D-8093-4952-8918-68C5F0765B7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3" xfId="1238" xr:uid="{1362277C-6C0E-49CE-AF7B-9E08440FCC8C}"/>
    <cellStyle name="měny 2 5 3 6" xfId="527" xr:uid="{1C0E2FC5-13FB-4D23-A55C-56BE8D5CB7E0}"/>
    <cellStyle name="měny 2 5 3 6 2" xfId="1293" xr:uid="{49E843B0-D95A-4987-A01E-B0660BBAB86E}"/>
    <cellStyle name="měny 2 5 3 7" xfId="144" xr:uid="{87C02B0A-4EED-4FB7-8F28-49A4963B17D2}"/>
    <cellStyle name="měny 2 5 3 8" xfId="910" xr:uid="{9DE5F131-6A89-453D-A508-6720BD0AE6C8}"/>
    <cellStyle name="měny 2 5 3 9" xfId="1676" xr:uid="{5648B907-39F7-4C47-9AD2-55510A33AC49}"/>
    <cellStyle name="měny 2 5 4" xfId="50" xr:uid="{00000000-0005-0000-0000-000031000000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3" xfId="1201" xr:uid="{94345DC4-0823-4CBF-933E-D7843B8EACE6}"/>
    <cellStyle name="měny 2 5 4 2 3" xfId="654" xr:uid="{19464A56-7C43-4F82-AC38-31D4E7DC7489}"/>
    <cellStyle name="měny 2 5 4 2 3 2" xfId="1420" xr:uid="{8DA20371-DDBE-4FF0-BBEC-3CF8651EB49A}"/>
    <cellStyle name="měny 2 5 4 2 4" xfId="271" xr:uid="{93294425-784B-4F85-9AFF-71922D6A72C4}"/>
    <cellStyle name="měny 2 5 4 2 5" xfId="1037" xr:uid="{D1CC6458-8DC2-49F1-82A0-097D356D800B}"/>
    <cellStyle name="měny 2 5 4 2 6" xfId="1748" xr:uid="{70D23842-947C-4B39-BDC8-36E84D0DB093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3" xfId="1147" xr:uid="{ECE8E101-BA43-4A52-8A53-23AFDC6946BD}"/>
    <cellStyle name="měny 2 5 4 3 3" xfId="600" xr:uid="{97DF6A98-FD17-4933-B110-0C18956FD35F}"/>
    <cellStyle name="měny 2 5 4 3 3 2" xfId="1366" xr:uid="{0AEF178D-1DC7-45F0-9C2E-1793CC507E91}"/>
    <cellStyle name="měny 2 5 4 3 4" xfId="983" xr:uid="{D6A0A821-763C-4F69-8C50-D94892C306CA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3" xfId="1092" xr:uid="{2BA5E856-A8AA-4C8D-A89C-925941A50D02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3" xfId="1256" xr:uid="{54BB3582-0A9A-4BBB-8CC2-BC38582A5598}"/>
    <cellStyle name="měny 2 5 4 6" xfId="545" xr:uid="{B77C55F7-FA05-4BAA-AD5B-4AD6BF5A1C87}"/>
    <cellStyle name="měny 2 5 4 6 2" xfId="1311" xr:uid="{E9E221BC-79E4-4E66-9FE0-2D44F7E3380C}"/>
    <cellStyle name="měny 2 5 4 7" xfId="162" xr:uid="{9645D4C6-E934-44CC-A0B6-E4F83523698F}"/>
    <cellStyle name="měny 2 5 4 8" xfId="928" xr:uid="{03DCF0C6-94DC-453F-A436-BF6FD9036FE1}"/>
    <cellStyle name="měny 2 5 4 9" xfId="1694" xr:uid="{A28DB460-EC34-4515-A51F-606FE0915B3D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3" xfId="1165" xr:uid="{1D2220F2-BE6A-4ABF-955E-CDDDB24F76B5}"/>
    <cellStyle name="měny 2 5 5 3" xfId="618" xr:uid="{1A959E49-DA2F-477E-B962-40BED6B8689D}"/>
    <cellStyle name="měny 2 5 5 3 2" xfId="1384" xr:uid="{6AFA3060-F15B-438C-AC87-CE8855272362}"/>
    <cellStyle name="měny 2 5 5 4" xfId="235" xr:uid="{DD9C6D61-2C93-4394-862D-822501F69317}"/>
    <cellStyle name="měny 2 5 5 5" xfId="1001" xr:uid="{12D5B7F0-1D02-4539-83D5-7DA703865DE0}"/>
    <cellStyle name="měny 2 5 5 6" xfId="1712" xr:uid="{2CB407F6-4BE9-46D2-8255-F6A92B058AE0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3" xfId="1111" xr:uid="{1D14C299-3C3F-4375-B59C-7B600B9EE0FC}"/>
    <cellStyle name="měny 2 5 6 3" xfId="564" xr:uid="{9A8C3D99-538D-4D3B-BD60-FC420C162E86}"/>
    <cellStyle name="měny 2 5 6 3 2" xfId="1330" xr:uid="{B90F789C-ED0F-4E81-844B-EFD01DDEDB99}"/>
    <cellStyle name="měny 2 5 6 4" xfId="947" xr:uid="{C29753CB-8468-4746-BA61-1E24F28F07FB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3" xfId="1056" xr:uid="{D2C1CC98-F7BA-4459-941E-26E926F405CC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3" xfId="1220" xr:uid="{E4AA2A69-AF5D-4ED1-B60C-C03B5B233516}"/>
    <cellStyle name="měny 2 5 9" xfId="509" xr:uid="{614243F5-C161-4FB3-86A6-EC9CF94A3121}"/>
    <cellStyle name="měny 2 5 9 2" xfId="1275" xr:uid="{1C0D5D48-D5D7-4252-A2DE-4B26FD4BCC19}"/>
    <cellStyle name="měny 2 6" xfId="17" xr:uid="{00000000-0005-0000-0000-000032000000}"/>
    <cellStyle name="měny 2 6 10" xfId="895" xr:uid="{0E6AC581-9B07-4561-A5F0-0CC998A186BE}"/>
    <cellStyle name="měny 2 6 11" xfId="1661" xr:uid="{5F68D86D-27CA-4B48-9527-C8E0FD4281D8}"/>
    <cellStyle name="měny 2 6 2" xfId="35" xr:uid="{00000000-0005-0000-0000-000033000000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3" xfId="1186" xr:uid="{DE63B49A-ABFF-4FDE-AE33-095A6843EA55}"/>
    <cellStyle name="měny 2 6 2 2 3" xfId="639" xr:uid="{C128B944-4BF5-43A5-8E4A-7FA26983FF8E}"/>
    <cellStyle name="měny 2 6 2 2 3 2" xfId="1405" xr:uid="{63519347-BBCA-4E07-9164-A155758B5329}"/>
    <cellStyle name="měny 2 6 2 2 4" xfId="256" xr:uid="{BD732C77-58D4-49CC-BC16-91CCD8866ED5}"/>
    <cellStyle name="měny 2 6 2 2 5" xfId="1022" xr:uid="{9FE0317C-5079-4CF0-B39E-13192F6325D0}"/>
    <cellStyle name="měny 2 6 2 2 6" xfId="1733" xr:uid="{69CE4412-2FA5-4B66-B122-85F59F2346DD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3" xfId="1132" xr:uid="{91191BE3-99A3-4BAE-93A6-24BF25EFB85B}"/>
    <cellStyle name="měny 2 6 2 3 3" xfId="585" xr:uid="{DEAB7EEE-0D29-4FEC-A8E6-C8DA23557B89}"/>
    <cellStyle name="měny 2 6 2 3 3 2" xfId="1351" xr:uid="{9C908E25-B19F-4CC8-8F7B-745769EBC0E5}"/>
    <cellStyle name="měny 2 6 2 3 4" xfId="968" xr:uid="{6325D6AB-14E4-49B0-ADF2-6757232990D7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3" xfId="1077" xr:uid="{F12F5E95-7DE5-4E19-9EBA-170AAB05D02A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3" xfId="1241" xr:uid="{B2EE1377-3350-4611-A725-A803A48C0BEE}"/>
    <cellStyle name="měny 2 6 2 6" xfId="530" xr:uid="{25DBB92E-C460-4F39-AB65-8FD4FD5E26DA}"/>
    <cellStyle name="měny 2 6 2 6 2" xfId="1296" xr:uid="{5B865E62-B126-43F1-8CF7-93759C5A8CD5}"/>
    <cellStyle name="měny 2 6 2 7" xfId="147" xr:uid="{106AA606-B7F2-450F-8DF1-0163606799BB}"/>
    <cellStyle name="měny 2 6 2 8" xfId="913" xr:uid="{BF56D09E-0F93-4F04-A68C-8D4FF944E908}"/>
    <cellStyle name="měny 2 6 2 9" xfId="1679" xr:uid="{FE58BEF6-A491-44BC-8CB6-5E71FABD1171}"/>
    <cellStyle name="měny 2 6 3" xfId="53" xr:uid="{00000000-0005-0000-0000-000034000000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3" xfId="1204" xr:uid="{BBEA1D29-357E-4F72-9D70-29EAB35AE59C}"/>
    <cellStyle name="měny 2 6 3 2 3" xfId="657" xr:uid="{C30439F6-C313-4B7D-894A-0B58C2A92C96}"/>
    <cellStyle name="měny 2 6 3 2 3 2" xfId="1423" xr:uid="{A6206B82-3390-4DCF-AEF4-924ECB591B3D}"/>
    <cellStyle name="měny 2 6 3 2 4" xfId="274" xr:uid="{39D2CFEE-0E9B-464C-84C0-00E94FF2296B}"/>
    <cellStyle name="měny 2 6 3 2 5" xfId="1040" xr:uid="{FD467181-B759-44ED-BD85-4E03F008CF94}"/>
    <cellStyle name="měny 2 6 3 2 6" xfId="1751" xr:uid="{005CF60C-DECB-464F-AAFD-0191CE853737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3" xfId="1150" xr:uid="{5D4B52FE-CA48-4A45-BF68-FD31FB8D6907}"/>
    <cellStyle name="měny 2 6 3 3 3" xfId="603" xr:uid="{A5BF7F5B-FBDA-47A8-A6B9-7DAFC2232291}"/>
    <cellStyle name="měny 2 6 3 3 3 2" xfId="1369" xr:uid="{FE37BB5D-C78E-4094-A9CA-6096C9C7EF6D}"/>
    <cellStyle name="měny 2 6 3 3 4" xfId="986" xr:uid="{3478FBB7-8D89-4F28-9142-AE4DC3763787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3" xfId="1095" xr:uid="{EFBC78AD-4D7B-4147-99CF-A5D589D056BE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3" xfId="1259" xr:uid="{66B82CB1-D1A6-4205-AC1E-F0B423596687}"/>
    <cellStyle name="měny 2 6 3 6" xfId="548" xr:uid="{4C7BB90D-EF25-43DF-A75A-A9456993BBCB}"/>
    <cellStyle name="měny 2 6 3 6 2" xfId="1314" xr:uid="{964B7E4A-8FC8-4652-AA95-7A5A39A286F9}"/>
    <cellStyle name="měny 2 6 3 7" xfId="165" xr:uid="{95014E9A-146C-478E-82EF-F59E66D27CCE}"/>
    <cellStyle name="měny 2 6 3 8" xfId="931" xr:uid="{4ACAFCE8-A382-4265-9442-84921C7ADA30}"/>
    <cellStyle name="měny 2 6 3 9" xfId="1697" xr:uid="{CEDE2011-0104-4BBD-B299-C10D294C77BD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3" xfId="1168" xr:uid="{CC9D1B50-7BE3-4491-8993-F4BA546348E4}"/>
    <cellStyle name="měny 2 6 4 3" xfId="621" xr:uid="{BBC2BFC9-FE2E-4572-81FE-BF8BAEDF7455}"/>
    <cellStyle name="měny 2 6 4 3 2" xfId="1387" xr:uid="{B5F2FE11-F429-43E1-9493-AF87A3DDEF25}"/>
    <cellStyle name="měny 2 6 4 4" xfId="238" xr:uid="{A3A0D509-8B7E-4A79-9E02-FF1CFB5F8974}"/>
    <cellStyle name="měny 2 6 4 5" xfId="1004" xr:uid="{948ED390-04D1-4928-9CB1-6779BE6972A7}"/>
    <cellStyle name="měny 2 6 4 6" xfId="1715" xr:uid="{546D880E-7455-4867-A457-64D282BE356A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3" xfId="1114" xr:uid="{98853594-E7BE-46DA-95ED-66362BCA2890}"/>
    <cellStyle name="měny 2 6 5 3" xfId="567" xr:uid="{A41CFEFA-C388-4286-A7F9-5C10A4AEF88E}"/>
    <cellStyle name="měny 2 6 5 3 2" xfId="1333" xr:uid="{768A3587-7CCB-452D-8A8D-44287A676710}"/>
    <cellStyle name="měny 2 6 5 4" xfId="950" xr:uid="{ECA20739-A3F7-4E01-B0DD-1C11CDBC3599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3" xfId="1059" xr:uid="{0582CF27-3618-4C4F-859A-8A813C272343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3" xfId="1223" xr:uid="{D4301D22-CBB6-47FF-A21B-20B9A755DD67}"/>
    <cellStyle name="měny 2 6 8" xfId="512" xr:uid="{0B5FE125-2E6F-42AB-8516-B6B8034EC9F0}"/>
    <cellStyle name="měny 2 6 8 2" xfId="1278" xr:uid="{42E5F5FD-ABF2-4260-B781-D0952A0C0140}"/>
    <cellStyle name="měny 2 6 9" xfId="129" xr:uid="{B1A6288F-C255-4005-819B-9684294DE0AA}"/>
    <cellStyle name="měny 2 7" xfId="26" xr:uid="{00000000-0005-0000-0000-000035000000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3" xfId="1177" xr:uid="{0DA9A14B-2354-4B34-80DE-9B68DF86F6A7}"/>
    <cellStyle name="měny 2 7 2 3" xfId="630" xr:uid="{9F98E1E7-B210-4C53-9473-F9B18F580CDE}"/>
    <cellStyle name="měny 2 7 2 3 2" xfId="1396" xr:uid="{ACDD8C1C-1E4E-401B-8C41-8D48BFE6980D}"/>
    <cellStyle name="měny 2 7 2 4" xfId="247" xr:uid="{615C364B-F924-46FD-8634-F1D1D8704D1A}"/>
    <cellStyle name="měny 2 7 2 5" xfId="1013" xr:uid="{6A35A070-6435-4294-A9F7-03A3E945A4DB}"/>
    <cellStyle name="měny 2 7 2 6" xfId="1724" xr:uid="{88031BC1-EB6C-40AE-B5E5-9F6743F5FB31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3" xfId="1123" xr:uid="{03653203-12CD-443E-B423-70C59A3575FF}"/>
    <cellStyle name="měny 2 7 3 3" xfId="576" xr:uid="{04FD4E75-7E2F-4C8A-9C50-F7A078E2CFA3}"/>
    <cellStyle name="měny 2 7 3 3 2" xfId="1342" xr:uid="{9C30F1CB-3131-4FE7-9DD7-933701EBE371}"/>
    <cellStyle name="měny 2 7 3 4" xfId="959" xr:uid="{B63D45BA-A8D2-4C50-A2FD-532064C343B2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3" xfId="1068" xr:uid="{2323E21E-B770-4295-AD8D-EE9B588B42D3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3" xfId="1232" xr:uid="{45523AE6-EECC-49E7-ACD6-3F01BF03BC48}"/>
    <cellStyle name="měny 2 7 6" xfId="521" xr:uid="{4497CB62-9BE6-4AE7-81C6-7A9C131F9892}"/>
    <cellStyle name="měny 2 7 6 2" xfId="1287" xr:uid="{B445A7E9-0135-4BD3-AC71-E0837533A400}"/>
    <cellStyle name="měny 2 7 7" xfId="138" xr:uid="{EA9BE0A1-F798-44CA-BDB9-1B97CC152685}"/>
    <cellStyle name="měny 2 7 8" xfId="904" xr:uid="{6C3EB896-E089-445A-B151-933077FECC0C}"/>
    <cellStyle name="měny 2 7 9" xfId="1670" xr:uid="{56591B28-AFC4-463B-BFFB-8387A00E9BC1}"/>
    <cellStyle name="měny 2 8" xfId="44" xr:uid="{00000000-0005-0000-0000-0000360000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3" xfId="1195" xr:uid="{D615EE46-6000-4CFC-A381-CE0BD319B6C8}"/>
    <cellStyle name="měny 2 8 2 3" xfId="648" xr:uid="{94207879-2435-4E92-8CC7-6531E9E6B627}"/>
    <cellStyle name="měny 2 8 2 3 2" xfId="1414" xr:uid="{BD22253F-D254-42FD-AEB0-7DD3237E55D0}"/>
    <cellStyle name="měny 2 8 2 4" xfId="265" xr:uid="{AD65C77F-BCD4-4403-9999-6EAAF8171A55}"/>
    <cellStyle name="měny 2 8 2 5" xfId="1031" xr:uid="{90034295-C6C3-40D3-A04E-F96EE04E1716}"/>
    <cellStyle name="měny 2 8 2 6" xfId="1742" xr:uid="{9913614E-5321-4D53-88D5-D1AFA79FABAD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3" xfId="1141" xr:uid="{CFC06524-3BD3-4522-AB93-8C2EB177337D}"/>
    <cellStyle name="měny 2 8 3 3" xfId="594" xr:uid="{6A1CCA1D-EC49-4D70-9A98-A56C69342D06}"/>
    <cellStyle name="měny 2 8 3 3 2" xfId="1360" xr:uid="{955958DF-BA15-478F-A174-40E4959A2067}"/>
    <cellStyle name="měny 2 8 3 4" xfId="977" xr:uid="{0EF324FC-250B-4376-82AD-BC9904D28224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3" xfId="1086" xr:uid="{370E0C96-3DFE-48EA-8345-7282C056FB38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3" xfId="1250" xr:uid="{504EC3F4-32BB-4543-AF95-C1A6214B6CC6}"/>
    <cellStyle name="měny 2 8 6" xfId="539" xr:uid="{94B9AEFA-ADEC-4D2C-ADF6-4AD227450C75}"/>
    <cellStyle name="měny 2 8 6 2" xfId="1305" xr:uid="{55DEFDED-15CE-4B96-959F-1C6B22949FC7}"/>
    <cellStyle name="měny 2 8 7" xfId="156" xr:uid="{EBEE513C-1E15-4F72-875D-7AF8E5764BBD}"/>
    <cellStyle name="měny 2 8 8" xfId="922" xr:uid="{4E2BD881-1D72-4219-9939-77D5BC317384}"/>
    <cellStyle name="měny 2 8 9" xfId="1688" xr:uid="{B8AA22FF-9EC7-4EE1-A6A4-AB96B076DA40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3" xfId="1159" xr:uid="{3BBED213-D521-4CF4-8326-3FBFD56290E8}"/>
    <cellStyle name="měny 2 9 3" xfId="612" xr:uid="{CC8FC857-2358-4DB1-A919-EEADA3A35A0E}"/>
    <cellStyle name="měny 2 9 3 2" xfId="1378" xr:uid="{BF11D2D4-6BFD-454C-935C-CF38334FF8AE}"/>
    <cellStyle name="měny 2 9 4" xfId="229" xr:uid="{14E3E2D9-2D1B-484C-9224-270D547B54BA}"/>
    <cellStyle name="měny 2 9 5" xfId="995" xr:uid="{D6E2429B-8556-4641-BCE5-548E84A8B02C}"/>
    <cellStyle name="měny 2 9 6" xfId="1706" xr:uid="{90D18D03-6ACB-4BE5-BEC4-183448FB7783}"/>
    <cellStyle name="Normální" xfId="0" builtinId="0"/>
    <cellStyle name="Normální 10" xfId="1782" xr:uid="{224A637A-7A05-49BC-81B5-24227F2AE126}"/>
    <cellStyle name="Normální 11" xfId="1783" xr:uid="{16066B4C-0D46-4497-A38F-867FB1D20280}"/>
    <cellStyle name="normální 2" xfId="3" xr:uid="{00000000-0005-0000-0000-000038000000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3" xfId="1769" xr:uid="{1D698640-72DD-42ED-9700-D47DD7E61A70}"/>
    <cellStyle name="normální 2 2 2 3" xfId="1105" xr:uid="{5E93B997-F4EC-427C-A5FE-E42EF14B83D5}"/>
    <cellStyle name="normální 2 2 2 3 2" xfId="1774" xr:uid="{DFF351A9-3C1B-4D4E-AD1B-ECAB6E275F61}"/>
    <cellStyle name="normální 2 2 2 4" xfId="1764" xr:uid="{1D054A0F-8749-4601-B762-F1C13F7F3B20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3" xfId="1767" xr:uid="{78A6E08A-80FA-445F-8D58-2133F7790E7A}"/>
    <cellStyle name="normální 2 2 4" xfId="941" xr:uid="{E6923E81-ACC0-4ECF-8E93-C7CDB2E38B32}"/>
    <cellStyle name="normální 2 2 4 2" xfId="1772" xr:uid="{73B113FC-1F68-4D07-9F9F-5F90D4E3D7B4}"/>
    <cellStyle name="normální 2 2 5" xfId="1762" xr:uid="{ADE88A4D-2973-4807-9169-BF5D8472307E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3" xfId="1768" xr:uid="{09AE985A-4D8B-4AA6-85FD-A7C66E674A5B}"/>
    <cellStyle name="normální 2 3 3" xfId="1050" xr:uid="{A0BC6669-CF54-481D-A7CD-5252291ABAD5}"/>
    <cellStyle name="normální 2 3 3 2" xfId="1773" xr:uid="{4EFD9F25-7026-4AC4-AAC2-49B0E916078A}"/>
    <cellStyle name="normální 2 3 4" xfId="1763" xr:uid="{8AA90D62-A089-4648-97D3-20E07DBC6DE0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3" xfId="1770" xr:uid="{78AA62F5-5A25-43AA-86BE-B20F99E4A177}"/>
    <cellStyle name="normální 2 4 3" xfId="1214" xr:uid="{950A8A91-7E32-448A-B274-8084795BECDB}"/>
    <cellStyle name="normální 2 4 3 2" xfId="1775" xr:uid="{B044A4C2-C0D2-4B21-8EC0-F39000603D9D}"/>
    <cellStyle name="normální 2 4 4" xfId="1765" xr:uid="{0FAB695C-CBE5-44F5-A6E2-1C847FEC6756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3" xfId="1766" xr:uid="{47F2D8D5-B4BD-484C-BD9F-DEC64927939F}"/>
    <cellStyle name="normální 2 6" xfId="120" xr:uid="{58325059-0D91-4406-81A5-ED6B94E52D99}"/>
    <cellStyle name="normální 2 6 2" xfId="1761" xr:uid="{1AA4F259-8DAB-4943-9081-DEE6A9110CBB}"/>
    <cellStyle name="normální 2 7" xfId="886" xr:uid="{8E7B27AD-84D4-471C-90A9-25A0EEE3ABE5}"/>
    <cellStyle name="normální 2 7 2" xfId="1771" xr:uid="{331BCD45-EFCA-4F28-ACBA-FCE533E655F4}"/>
    <cellStyle name="normální 2 8" xfId="1652" xr:uid="{99D1A4D7-BEE9-4939-A356-D227B020390E}"/>
    <cellStyle name="normální 2 8 2" xfId="1781" xr:uid="{ED955200-78FC-4D48-A1E7-B330DF0E4C04}"/>
    <cellStyle name="normální 2 9" xfId="1760" xr:uid="{98F8F4D4-5FA0-4A87-86F3-9C4320EA6CA6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192</xdr:row>
      <xdr:rowOff>0</xdr:rowOff>
    </xdr:from>
    <xdr:to>
      <xdr:col>1</xdr:col>
      <xdr:colOff>438150</xdr:colOff>
      <xdr:row>225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P55"/>
  <sheetViews>
    <sheetView showGridLines="0" zoomScale="90" zoomScaleNormal="90" workbookViewId="0">
      <selection activeCell="H20" sqref="H20:I20"/>
    </sheetView>
  </sheetViews>
  <sheetFormatPr defaultRowHeight="14.25"/>
  <cols>
    <col min="1" max="1" width="11" style="38" customWidth="1"/>
    <col min="2" max="3" width="5.7109375" style="37" customWidth="1"/>
    <col min="4" max="4" width="22.7109375" style="38" customWidth="1"/>
    <col min="5" max="6" width="5.7109375" style="37" customWidth="1"/>
    <col min="7" max="7" width="22.7109375" style="38" customWidth="1"/>
    <col min="8" max="9" width="5.7109375" style="37" customWidth="1"/>
    <col min="10" max="10" width="22.7109375" style="38" customWidth="1"/>
    <col min="11" max="12" width="5.7109375" style="37" customWidth="1"/>
    <col min="13" max="13" width="22.7109375" style="38" customWidth="1"/>
    <col min="14" max="15" width="5.7109375" style="37" customWidth="1"/>
    <col min="16" max="16" width="22.7109375" style="38" customWidth="1"/>
    <col min="17" max="16384" width="9.140625" style="38"/>
  </cols>
  <sheetData>
    <row r="1" spans="2:16" s="36" customFormat="1" ht="15">
      <c r="B1" s="35"/>
      <c r="C1" s="35"/>
      <c r="E1" s="37"/>
      <c r="F1" s="37"/>
      <c r="H1" s="37"/>
      <c r="I1" s="37"/>
      <c r="K1" s="37"/>
      <c r="L1" s="37"/>
      <c r="N1" s="37"/>
      <c r="O1" s="37"/>
    </row>
    <row r="4" spans="2:16" ht="15">
      <c r="H4" s="35"/>
      <c r="I4" s="35"/>
      <c r="J4" s="39"/>
    </row>
    <row r="6" spans="2:16" ht="22.5" customHeight="1"/>
    <row r="7" spans="2:16" ht="22.5" customHeight="1">
      <c r="B7" s="472" t="s">
        <v>239</v>
      </c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4"/>
    </row>
    <row r="8" spans="2:16" ht="2.25" customHeight="1">
      <c r="B8" s="40"/>
      <c r="P8" s="325"/>
    </row>
    <row r="9" spans="2:16" s="36" customFormat="1" ht="15">
      <c r="B9" s="475" t="s">
        <v>51</v>
      </c>
      <c r="C9" s="476"/>
      <c r="D9" s="477"/>
      <c r="E9" s="475" t="s">
        <v>6</v>
      </c>
      <c r="F9" s="476"/>
      <c r="G9" s="477"/>
      <c r="H9" s="475" t="s">
        <v>52</v>
      </c>
      <c r="I9" s="476"/>
      <c r="J9" s="477"/>
      <c r="K9" s="475" t="s">
        <v>7</v>
      </c>
      <c r="L9" s="476"/>
      <c r="M9" s="477"/>
      <c r="N9" s="475" t="s">
        <v>8</v>
      </c>
      <c r="O9" s="476"/>
      <c r="P9" s="477"/>
    </row>
    <row r="10" spans="2:16" s="41" customFormat="1" ht="12.75">
      <c r="B10" s="478">
        <v>45789</v>
      </c>
      <c r="C10" s="479"/>
      <c r="D10" s="480"/>
      <c r="E10" s="478">
        <f>B10+1</f>
        <v>45790</v>
      </c>
      <c r="F10" s="479"/>
      <c r="G10" s="480"/>
      <c r="H10" s="478">
        <f t="shared" ref="H10" si="0">E10+1</f>
        <v>45791</v>
      </c>
      <c r="I10" s="479"/>
      <c r="J10" s="480"/>
      <c r="K10" s="478">
        <f>H10+1</f>
        <v>45792</v>
      </c>
      <c r="L10" s="479"/>
      <c r="M10" s="480"/>
      <c r="N10" s="478">
        <f t="shared" ref="N10" si="1">K10+1</f>
        <v>45793</v>
      </c>
      <c r="O10" s="479"/>
      <c r="P10" s="480"/>
    </row>
    <row r="11" spans="2:16" s="5" customFormat="1" ht="13.5" customHeight="1">
      <c r="B11" s="454" t="s">
        <v>111</v>
      </c>
      <c r="C11" s="455"/>
      <c r="D11" s="456"/>
      <c r="E11" s="454" t="s">
        <v>111</v>
      </c>
      <c r="F11" s="455"/>
      <c r="G11" s="456"/>
      <c r="H11" s="454" t="s">
        <v>111</v>
      </c>
      <c r="I11" s="455"/>
      <c r="J11" s="456"/>
      <c r="K11" s="454" t="s">
        <v>111</v>
      </c>
      <c r="L11" s="455"/>
      <c r="M11" s="456"/>
      <c r="N11" s="454" t="s">
        <v>111</v>
      </c>
      <c r="O11" s="455"/>
      <c r="P11" s="456"/>
    </row>
    <row r="12" spans="2:16" s="373" customFormat="1" ht="27.95" customHeight="1">
      <c r="B12" s="378" t="s">
        <v>45</v>
      </c>
      <c r="C12" s="459" t="s">
        <v>119</v>
      </c>
      <c r="D12" s="458"/>
      <c r="E12" s="379" t="s">
        <v>45</v>
      </c>
      <c r="F12" s="457" t="s">
        <v>232</v>
      </c>
      <c r="G12" s="458"/>
      <c r="H12" s="379" t="s">
        <v>45</v>
      </c>
      <c r="I12" s="457" t="s">
        <v>189</v>
      </c>
      <c r="J12" s="458"/>
      <c r="K12" s="380" t="s">
        <v>45</v>
      </c>
      <c r="L12" s="465" t="s">
        <v>241</v>
      </c>
      <c r="M12" s="467"/>
      <c r="N12" s="380" t="s">
        <v>45</v>
      </c>
      <c r="O12" s="459" t="s">
        <v>233</v>
      </c>
      <c r="P12" s="460"/>
    </row>
    <row r="13" spans="2:16" s="41" customFormat="1" ht="12.95" customHeight="1">
      <c r="B13" s="481" t="s">
        <v>48</v>
      </c>
      <c r="C13" s="464"/>
      <c r="D13" s="381" t="s">
        <v>123</v>
      </c>
      <c r="E13" s="463" t="s">
        <v>48</v>
      </c>
      <c r="F13" s="464"/>
      <c r="G13" s="381" t="s">
        <v>231</v>
      </c>
      <c r="H13" s="463" t="s">
        <v>48</v>
      </c>
      <c r="I13" s="464"/>
      <c r="J13" s="381" t="s">
        <v>125</v>
      </c>
      <c r="K13" s="461" t="s">
        <v>48</v>
      </c>
      <c r="L13" s="462"/>
      <c r="M13" s="382" t="s">
        <v>242</v>
      </c>
      <c r="N13" s="461" t="s">
        <v>48</v>
      </c>
      <c r="O13" s="462"/>
      <c r="P13" s="383" t="s">
        <v>234</v>
      </c>
    </row>
    <row r="14" spans="2:16" s="374" customFormat="1" ht="12.95" customHeight="1">
      <c r="B14" s="441" t="s">
        <v>167</v>
      </c>
      <c r="C14" s="442"/>
      <c r="D14" s="376" t="s">
        <v>190</v>
      </c>
      <c r="E14" s="441" t="s">
        <v>167</v>
      </c>
      <c r="F14" s="442"/>
      <c r="G14" s="376" t="s">
        <v>243</v>
      </c>
      <c r="H14" s="441" t="s">
        <v>167</v>
      </c>
      <c r="I14" s="442"/>
      <c r="J14" s="376" t="s">
        <v>194</v>
      </c>
      <c r="K14" s="441" t="s">
        <v>167</v>
      </c>
      <c r="L14" s="442"/>
      <c r="M14" s="376" t="s">
        <v>244</v>
      </c>
      <c r="N14" s="441" t="s">
        <v>167</v>
      </c>
      <c r="O14" s="442"/>
      <c r="P14" s="376" t="s">
        <v>245</v>
      </c>
    </row>
    <row r="15" spans="2:16" s="373" customFormat="1" ht="27.95" customHeight="1">
      <c r="B15" s="378" t="s">
        <v>46</v>
      </c>
      <c r="C15" s="459" t="s">
        <v>246</v>
      </c>
      <c r="D15" s="458"/>
      <c r="E15" s="379" t="s">
        <v>46</v>
      </c>
      <c r="F15" s="459" t="s">
        <v>128</v>
      </c>
      <c r="G15" s="458"/>
      <c r="H15" s="379" t="s">
        <v>46</v>
      </c>
      <c r="I15" s="459" t="s">
        <v>187</v>
      </c>
      <c r="J15" s="458"/>
      <c r="K15" s="380" t="s">
        <v>46</v>
      </c>
      <c r="L15" s="468" t="s">
        <v>235</v>
      </c>
      <c r="M15" s="469"/>
      <c r="N15" s="380" t="s">
        <v>46</v>
      </c>
      <c r="O15" s="465" t="s">
        <v>208</v>
      </c>
      <c r="P15" s="466"/>
    </row>
    <row r="16" spans="2:16" s="41" customFormat="1" ht="12.95" customHeight="1">
      <c r="B16" s="482" t="s">
        <v>48</v>
      </c>
      <c r="C16" s="462"/>
      <c r="D16" s="384"/>
      <c r="E16" s="461" t="s">
        <v>48</v>
      </c>
      <c r="F16" s="462"/>
      <c r="G16" s="384" t="s">
        <v>113</v>
      </c>
      <c r="H16" s="461" t="s">
        <v>48</v>
      </c>
      <c r="I16" s="462"/>
      <c r="J16" s="384" t="s">
        <v>114</v>
      </c>
      <c r="K16" s="461" t="s">
        <v>48</v>
      </c>
      <c r="L16" s="462"/>
      <c r="M16" s="384" t="s">
        <v>130</v>
      </c>
      <c r="N16" s="461" t="s">
        <v>48</v>
      </c>
      <c r="O16" s="462"/>
      <c r="P16" s="367" t="s">
        <v>201</v>
      </c>
    </row>
    <row r="17" spans="2:16" s="374" customFormat="1" ht="12.95" customHeight="1">
      <c r="B17" s="441" t="s">
        <v>167</v>
      </c>
      <c r="C17" s="442"/>
      <c r="D17" s="376" t="s">
        <v>247</v>
      </c>
      <c r="E17" s="441" t="s">
        <v>167</v>
      </c>
      <c r="F17" s="442"/>
      <c r="G17" s="376" t="s">
        <v>193</v>
      </c>
      <c r="H17" s="441" t="s">
        <v>167</v>
      </c>
      <c r="I17" s="442"/>
      <c r="J17" s="376" t="s">
        <v>195</v>
      </c>
      <c r="K17" s="441" t="s">
        <v>167</v>
      </c>
      <c r="L17" s="442"/>
      <c r="M17" s="376" t="s">
        <v>197</v>
      </c>
      <c r="N17" s="441" t="s">
        <v>167</v>
      </c>
      <c r="O17" s="442"/>
      <c r="P17" s="376" t="s">
        <v>202</v>
      </c>
    </row>
    <row r="18" spans="2:16" s="5" customFormat="1" ht="15.95" customHeight="1">
      <c r="B18" s="483" t="s">
        <v>115</v>
      </c>
      <c r="C18" s="484"/>
      <c r="D18" s="485"/>
      <c r="E18" s="483" t="s">
        <v>115</v>
      </c>
      <c r="F18" s="484"/>
      <c r="G18" s="485"/>
      <c r="H18" s="483" t="s">
        <v>115</v>
      </c>
      <c r="I18" s="484"/>
      <c r="J18" s="485"/>
      <c r="K18" s="483" t="s">
        <v>115</v>
      </c>
      <c r="L18" s="484"/>
      <c r="M18" s="485"/>
      <c r="N18" s="483" t="s">
        <v>115</v>
      </c>
      <c r="O18" s="484"/>
      <c r="P18" s="485"/>
    </row>
    <row r="19" spans="2:16" s="374" customFormat="1" ht="35.1" customHeight="1">
      <c r="B19" s="385" t="s">
        <v>45</v>
      </c>
      <c r="C19" s="486" t="s">
        <v>181</v>
      </c>
      <c r="D19" s="487"/>
      <c r="E19" s="386" t="s">
        <v>45</v>
      </c>
      <c r="F19" s="486" t="s">
        <v>255</v>
      </c>
      <c r="G19" s="495"/>
      <c r="H19" s="386" t="s">
        <v>45</v>
      </c>
      <c r="I19" s="486" t="s">
        <v>240</v>
      </c>
      <c r="J19" s="495"/>
      <c r="K19" s="386" t="s">
        <v>45</v>
      </c>
      <c r="L19" s="486" t="s">
        <v>212</v>
      </c>
      <c r="M19" s="495"/>
      <c r="N19" s="386" t="s">
        <v>45</v>
      </c>
      <c r="O19" s="486" t="s">
        <v>169</v>
      </c>
      <c r="P19" s="487"/>
    </row>
    <row r="20" spans="2:16" s="374" customFormat="1" ht="24.95" customHeight="1">
      <c r="B20" s="387"/>
      <c r="C20" s="488"/>
      <c r="D20" s="489"/>
      <c r="E20" s="388"/>
      <c r="F20" s="488"/>
      <c r="G20" s="496"/>
      <c r="H20" s="388"/>
      <c r="I20" s="488"/>
      <c r="J20" s="496"/>
      <c r="K20" s="388"/>
      <c r="L20" s="488"/>
      <c r="M20" s="496"/>
      <c r="N20" s="388"/>
      <c r="O20" s="488"/>
      <c r="P20" s="490"/>
    </row>
    <row r="21" spans="2:16" s="41" customFormat="1" ht="12.95" customHeight="1">
      <c r="B21" s="493" t="s">
        <v>48</v>
      </c>
      <c r="C21" s="494"/>
      <c r="D21" s="389" t="s">
        <v>182</v>
      </c>
      <c r="E21" s="470" t="s">
        <v>48</v>
      </c>
      <c r="F21" s="471"/>
      <c r="G21" s="390" t="s">
        <v>250</v>
      </c>
      <c r="H21" s="470" t="s">
        <v>48</v>
      </c>
      <c r="I21" s="471"/>
      <c r="J21" s="390" t="s">
        <v>209</v>
      </c>
      <c r="K21" s="470" t="s">
        <v>48</v>
      </c>
      <c r="L21" s="471"/>
      <c r="M21" s="390" t="s">
        <v>203</v>
      </c>
      <c r="N21" s="497" t="s">
        <v>48</v>
      </c>
      <c r="O21" s="492"/>
      <c r="P21" s="391" t="s">
        <v>188</v>
      </c>
    </row>
    <row r="22" spans="2:16" s="374" customFormat="1" ht="12.95" customHeight="1">
      <c r="B22" s="441" t="s">
        <v>167</v>
      </c>
      <c r="C22" s="442"/>
      <c r="D22" s="376" t="s">
        <v>191</v>
      </c>
      <c r="E22" s="441" t="s">
        <v>167</v>
      </c>
      <c r="F22" s="442"/>
      <c r="G22" s="376" t="s">
        <v>256</v>
      </c>
      <c r="H22" s="441" t="s">
        <v>167</v>
      </c>
      <c r="I22" s="442"/>
      <c r="J22" s="376" t="s">
        <v>210</v>
      </c>
      <c r="K22" s="441" t="s">
        <v>167</v>
      </c>
      <c r="L22" s="442"/>
      <c r="M22" s="376" t="s">
        <v>204</v>
      </c>
      <c r="N22" s="441" t="s">
        <v>167</v>
      </c>
      <c r="O22" s="442"/>
      <c r="P22" s="376" t="s">
        <v>200</v>
      </c>
    </row>
    <row r="23" spans="2:16" s="374" customFormat="1" ht="35.1" customHeight="1">
      <c r="B23" s="385" t="s">
        <v>46</v>
      </c>
      <c r="C23" s="486" t="s">
        <v>229</v>
      </c>
      <c r="D23" s="487"/>
      <c r="E23" s="386" t="s">
        <v>46</v>
      </c>
      <c r="F23" s="486" t="s">
        <v>248</v>
      </c>
      <c r="G23" s="487"/>
      <c r="H23" s="386" t="s">
        <v>46</v>
      </c>
      <c r="I23" s="486" t="s">
        <v>252</v>
      </c>
      <c r="J23" s="487"/>
      <c r="K23" s="386" t="s">
        <v>46</v>
      </c>
      <c r="L23" s="486" t="s">
        <v>236</v>
      </c>
      <c r="M23" s="495"/>
      <c r="N23" s="386" t="s">
        <v>46</v>
      </c>
      <c r="O23" s="486" t="s">
        <v>211</v>
      </c>
      <c r="P23" s="487"/>
    </row>
    <row r="24" spans="2:16" s="374" customFormat="1" ht="24.95" customHeight="1">
      <c r="B24" s="387"/>
      <c r="C24" s="488"/>
      <c r="D24" s="490"/>
      <c r="E24" s="388"/>
      <c r="F24" s="488"/>
      <c r="G24" s="490"/>
      <c r="H24" s="388"/>
      <c r="I24" s="488"/>
      <c r="J24" s="490"/>
      <c r="K24" s="388"/>
      <c r="L24" s="488"/>
      <c r="M24" s="498"/>
      <c r="N24" s="388"/>
      <c r="O24" s="488"/>
      <c r="P24" s="490"/>
    </row>
    <row r="25" spans="2:16" s="41" customFormat="1" ht="12.95" customHeight="1">
      <c r="B25" s="491" t="s">
        <v>48</v>
      </c>
      <c r="C25" s="492"/>
      <c r="D25" s="391" t="s">
        <v>132</v>
      </c>
      <c r="E25" s="497" t="s">
        <v>48</v>
      </c>
      <c r="F25" s="492"/>
      <c r="G25" s="391" t="s">
        <v>201</v>
      </c>
      <c r="H25" s="497" t="s">
        <v>48</v>
      </c>
      <c r="I25" s="492"/>
      <c r="J25" s="391" t="s">
        <v>228</v>
      </c>
      <c r="K25" s="497" t="s">
        <v>48</v>
      </c>
      <c r="L25" s="492"/>
      <c r="M25" s="368" t="s">
        <v>237</v>
      </c>
      <c r="N25" s="497" t="s">
        <v>48</v>
      </c>
      <c r="O25" s="492"/>
      <c r="P25" s="390" t="s">
        <v>186</v>
      </c>
    </row>
    <row r="26" spans="2:16" s="374" customFormat="1" ht="12.95" customHeight="1">
      <c r="B26" s="441" t="s">
        <v>167</v>
      </c>
      <c r="C26" s="442"/>
      <c r="D26" s="376" t="s">
        <v>230</v>
      </c>
      <c r="E26" s="441" t="s">
        <v>167</v>
      </c>
      <c r="F26" s="442"/>
      <c r="G26" s="376" t="s">
        <v>249</v>
      </c>
      <c r="H26" s="441" t="s">
        <v>167</v>
      </c>
      <c r="I26" s="442"/>
      <c r="J26" s="376" t="s">
        <v>253</v>
      </c>
      <c r="K26" s="441" t="s">
        <v>167</v>
      </c>
      <c r="L26" s="442"/>
      <c r="M26" s="392" t="s">
        <v>238</v>
      </c>
      <c r="N26" s="441" t="s">
        <v>167</v>
      </c>
      <c r="O26" s="442"/>
      <c r="P26" s="376" t="s">
        <v>199</v>
      </c>
    </row>
    <row r="27" spans="2:16" s="374" customFormat="1" ht="35.1" customHeight="1">
      <c r="B27" s="385" t="s">
        <v>47</v>
      </c>
      <c r="C27" s="486" t="s">
        <v>183</v>
      </c>
      <c r="D27" s="487"/>
      <c r="E27" s="393" t="s">
        <v>47</v>
      </c>
      <c r="F27" s="486" t="s">
        <v>251</v>
      </c>
      <c r="G27" s="486"/>
      <c r="H27" s="393" t="s">
        <v>47</v>
      </c>
      <c r="I27" s="486" t="s">
        <v>217</v>
      </c>
      <c r="J27" s="486"/>
      <c r="K27" s="393" t="s">
        <v>47</v>
      </c>
      <c r="L27" s="486" t="s">
        <v>205</v>
      </c>
      <c r="M27" s="495"/>
      <c r="N27" s="393" t="s">
        <v>47</v>
      </c>
      <c r="O27" s="486" t="s">
        <v>184</v>
      </c>
      <c r="P27" s="495"/>
    </row>
    <row r="28" spans="2:16" s="374" customFormat="1" ht="24.95" customHeight="1">
      <c r="B28" s="394"/>
      <c r="C28" s="488"/>
      <c r="D28" s="490"/>
      <c r="E28" s="395"/>
      <c r="F28" s="488"/>
      <c r="G28" s="488"/>
      <c r="H28" s="395"/>
      <c r="I28" s="488"/>
      <c r="J28" s="488"/>
      <c r="K28" s="395"/>
      <c r="L28" s="488"/>
      <c r="M28" s="498"/>
      <c r="N28" s="395"/>
      <c r="O28" s="488"/>
      <c r="P28" s="498"/>
    </row>
    <row r="29" spans="2:16" s="41" customFormat="1" ht="12.95" customHeight="1">
      <c r="B29" s="505" t="s">
        <v>48</v>
      </c>
      <c r="C29" s="506"/>
      <c r="D29" s="372" t="s">
        <v>116</v>
      </c>
      <c r="E29" s="507" t="s">
        <v>48</v>
      </c>
      <c r="F29" s="506"/>
      <c r="G29" s="371" t="s">
        <v>206</v>
      </c>
      <c r="H29" s="507" t="s">
        <v>48</v>
      </c>
      <c r="I29" s="506"/>
      <c r="J29" s="371" t="s">
        <v>218</v>
      </c>
      <c r="K29" s="507" t="s">
        <v>48</v>
      </c>
      <c r="L29" s="506"/>
      <c r="M29" s="396" t="s">
        <v>207</v>
      </c>
      <c r="N29" s="507" t="s">
        <v>48</v>
      </c>
      <c r="O29" s="506"/>
      <c r="P29" s="396" t="s">
        <v>185</v>
      </c>
    </row>
    <row r="30" spans="2:16" s="374" customFormat="1" ht="12.95" customHeight="1">
      <c r="B30" s="441" t="s">
        <v>167</v>
      </c>
      <c r="C30" s="442"/>
      <c r="D30" s="376" t="s">
        <v>192</v>
      </c>
      <c r="E30" s="441" t="s">
        <v>167</v>
      </c>
      <c r="F30" s="442"/>
      <c r="G30" s="376" t="s">
        <v>254</v>
      </c>
      <c r="H30" s="441" t="s">
        <v>167</v>
      </c>
      <c r="I30" s="442"/>
      <c r="J30" s="376" t="s">
        <v>219</v>
      </c>
      <c r="K30" s="441" t="s">
        <v>167</v>
      </c>
      <c r="L30" s="442"/>
      <c r="M30" s="376" t="s">
        <v>196</v>
      </c>
      <c r="N30" s="441" t="s">
        <v>167</v>
      </c>
      <c r="O30" s="442"/>
      <c r="P30" s="376" t="s">
        <v>198</v>
      </c>
    </row>
    <row r="31" spans="2:16" s="41" customFormat="1" ht="15.95" customHeight="1">
      <c r="B31" s="499" t="s">
        <v>168</v>
      </c>
      <c r="C31" s="500"/>
      <c r="D31" s="504"/>
      <c r="E31" s="499" t="s">
        <v>168</v>
      </c>
      <c r="F31" s="500"/>
      <c r="G31" s="500"/>
      <c r="H31" s="501" t="s">
        <v>168</v>
      </c>
      <c r="I31" s="502"/>
      <c r="J31" s="503"/>
      <c r="K31" s="500" t="s">
        <v>168</v>
      </c>
      <c r="L31" s="500"/>
      <c r="M31" s="504"/>
      <c r="N31" s="500" t="s">
        <v>168</v>
      </c>
      <c r="O31" s="500"/>
      <c r="P31" s="504"/>
    </row>
    <row r="32" spans="2:16" s="374" customFormat="1" ht="45" customHeight="1">
      <c r="B32" s="398" t="s">
        <v>69</v>
      </c>
      <c r="C32" s="486" t="s">
        <v>214</v>
      </c>
      <c r="D32" s="487"/>
      <c r="E32" s="398" t="s">
        <v>69</v>
      </c>
      <c r="F32" s="486" t="s">
        <v>262</v>
      </c>
      <c r="G32" s="487"/>
      <c r="H32" s="366" t="s">
        <v>69</v>
      </c>
      <c r="I32" s="486" t="s">
        <v>215</v>
      </c>
      <c r="J32" s="487"/>
      <c r="K32" s="366" t="s">
        <v>69</v>
      </c>
      <c r="L32" s="486" t="s">
        <v>261</v>
      </c>
      <c r="M32" s="487"/>
      <c r="N32" s="397" t="s">
        <v>69</v>
      </c>
      <c r="O32" s="486" t="s">
        <v>257</v>
      </c>
      <c r="P32" s="487"/>
    </row>
    <row r="33" spans="2:16" s="374" customFormat="1" ht="24.95" customHeight="1">
      <c r="B33" s="399"/>
      <c r="C33" s="488"/>
      <c r="D33" s="489"/>
      <c r="E33" s="399"/>
      <c r="F33" s="488"/>
      <c r="G33" s="489"/>
      <c r="H33" s="375"/>
      <c r="I33" s="488"/>
      <c r="J33" s="489"/>
      <c r="K33" s="400"/>
      <c r="L33" s="488"/>
      <c r="M33" s="489"/>
      <c r="N33" s="395"/>
      <c r="O33" s="488"/>
      <c r="P33" s="489"/>
    </row>
    <row r="34" spans="2:16" s="42" customFormat="1" ht="15.75" customHeight="1">
      <c r="B34" s="508" t="s">
        <v>48</v>
      </c>
      <c r="C34" s="444"/>
      <c r="D34" s="401" t="s">
        <v>171</v>
      </c>
      <c r="E34" s="508" t="s">
        <v>48</v>
      </c>
      <c r="F34" s="444"/>
      <c r="G34" s="401" t="s">
        <v>138</v>
      </c>
      <c r="H34" s="506" t="s">
        <v>48</v>
      </c>
      <c r="I34" s="506"/>
      <c r="J34" s="372" t="s">
        <v>180</v>
      </c>
      <c r="K34" s="506" t="s">
        <v>48</v>
      </c>
      <c r="L34" s="506"/>
      <c r="M34" s="369" t="s">
        <v>259</v>
      </c>
      <c r="N34" s="505" t="s">
        <v>48</v>
      </c>
      <c r="O34" s="506"/>
      <c r="P34" s="370" t="s">
        <v>201</v>
      </c>
    </row>
    <row r="35" spans="2:16" s="374" customFormat="1" ht="12.95" customHeight="1">
      <c r="B35" s="441" t="s">
        <v>167</v>
      </c>
      <c r="C35" s="442"/>
      <c r="D35" s="376" t="s">
        <v>213</v>
      </c>
      <c r="E35" s="441" t="s">
        <v>167</v>
      </c>
      <c r="F35" s="442"/>
      <c r="G35" s="376" t="s">
        <v>263</v>
      </c>
      <c r="H35" s="441" t="s">
        <v>167</v>
      </c>
      <c r="I35" s="442"/>
      <c r="J35" s="376" t="s">
        <v>216</v>
      </c>
      <c r="K35" s="441" t="s">
        <v>167</v>
      </c>
      <c r="L35" s="442"/>
      <c r="M35" s="376" t="s">
        <v>260</v>
      </c>
      <c r="N35" s="441" t="s">
        <v>167</v>
      </c>
      <c r="O35" s="442"/>
      <c r="P35" s="376" t="s">
        <v>258</v>
      </c>
    </row>
    <row r="36" spans="2:16" s="41" customFormat="1" ht="12.95" customHeight="1"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  <c r="N36" s="37"/>
      <c r="O36" s="37"/>
      <c r="P36" s="38"/>
    </row>
    <row r="37" spans="2:16" s="213" customFormat="1" ht="30.75" customHeight="1">
      <c r="B37" s="37"/>
      <c r="C37" s="447" t="s">
        <v>92</v>
      </c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</row>
    <row r="38" spans="2:16" s="213" customFormat="1" ht="15.75">
      <c r="B38" s="448" t="s">
        <v>90</v>
      </c>
      <c r="C38" s="449"/>
      <c r="D38" s="450"/>
      <c r="E38" s="448" t="s">
        <v>90</v>
      </c>
      <c r="F38" s="449"/>
      <c r="G38" s="450"/>
      <c r="H38" s="448" t="s">
        <v>90</v>
      </c>
      <c r="I38" s="449"/>
      <c r="J38" s="450"/>
      <c r="K38" s="448" t="s">
        <v>90</v>
      </c>
      <c r="L38" s="449"/>
      <c r="M38" s="450"/>
      <c r="N38" s="448" t="s">
        <v>90</v>
      </c>
      <c r="O38" s="449"/>
      <c r="P38" s="450"/>
    </row>
    <row r="39" spans="2:16" s="213" customFormat="1" ht="21.95" customHeight="1">
      <c r="B39" s="214"/>
      <c r="C39" s="428" t="str">
        <f>'JL ŠKOLKA'!B8</f>
        <v>Sladký loupák, kakao (Granko)</v>
      </c>
      <c r="D39" s="429"/>
      <c r="E39" s="214"/>
      <c r="F39" s="428" t="str">
        <f>'JL ŠKOLKA'!D8</f>
        <v>Vícezrnný toastový chléb s vajíčkovou pomazánkou a okurkou</v>
      </c>
      <c r="G39" s="429"/>
      <c r="H39" s="214"/>
      <c r="I39" s="428" t="str">
        <f>'JL ŠKOLKA'!F8</f>
        <v>Domácí smetanovo-tvarohový "Pacholík", piškoty, ovoce</v>
      </c>
      <c r="J39" s="429"/>
      <c r="K39" s="214"/>
      <c r="L39" s="428" t="str">
        <f>'JL ŠKOLKA'!H8</f>
        <v>Vícezrnný rohlík se sýrovo-mrkvovou pomazánkou</v>
      </c>
      <c r="M39" s="429"/>
      <c r="N39" s="214"/>
      <c r="O39" s="428" t="str">
        <f>'JL ŠKOLKA'!J8</f>
        <v>Chléb s tvarohovo-hráškovou pomazánkou</v>
      </c>
      <c r="P39" s="429"/>
    </row>
    <row r="40" spans="2:16" s="213" customFormat="1" ht="21.95" customHeight="1">
      <c r="B40" s="215"/>
      <c r="C40" s="430"/>
      <c r="D40" s="431"/>
      <c r="E40" s="215"/>
      <c r="F40" s="430"/>
      <c r="G40" s="431"/>
      <c r="H40" s="215"/>
      <c r="I40" s="430"/>
      <c r="J40" s="431"/>
      <c r="K40" s="215"/>
      <c r="L40" s="430"/>
      <c r="M40" s="431"/>
      <c r="N40" s="215"/>
      <c r="O40" s="430"/>
      <c r="P40" s="431"/>
    </row>
    <row r="41" spans="2:16" s="213" customFormat="1" ht="15">
      <c r="B41" s="443"/>
      <c r="C41" s="444"/>
      <c r="D41" s="234"/>
      <c r="E41" s="443"/>
      <c r="F41" s="444"/>
      <c r="G41" s="234"/>
      <c r="H41" s="443"/>
      <c r="I41" s="444"/>
      <c r="J41" s="234"/>
      <c r="K41" s="443"/>
      <c r="L41" s="444"/>
      <c r="M41" s="234"/>
      <c r="N41" s="443"/>
      <c r="O41" s="444"/>
      <c r="P41" s="234"/>
    </row>
    <row r="42" spans="2:16" s="213" customFormat="1" ht="15">
      <c r="B42" s="445"/>
      <c r="C42" s="446"/>
      <c r="D42" s="235"/>
      <c r="E42" s="445"/>
      <c r="F42" s="446"/>
      <c r="G42" s="235"/>
      <c r="H42" s="445"/>
      <c r="I42" s="446"/>
      <c r="J42" s="235"/>
      <c r="K42" s="445"/>
      <c r="L42" s="446"/>
      <c r="M42" s="235"/>
      <c r="N42" s="445"/>
      <c r="O42" s="446"/>
      <c r="P42" s="235"/>
    </row>
    <row r="43" spans="2:16" s="213" customFormat="1" ht="15"/>
    <row r="44" spans="2:16" s="213" customFormat="1" ht="15.75">
      <c r="B44" s="509" t="s">
        <v>91</v>
      </c>
      <c r="C44" s="510"/>
      <c r="D44" s="511"/>
      <c r="E44" s="509" t="s">
        <v>91</v>
      </c>
      <c r="F44" s="510"/>
      <c r="G44" s="511"/>
      <c r="H44" s="509" t="s">
        <v>91</v>
      </c>
      <c r="I44" s="510"/>
      <c r="J44" s="511"/>
      <c r="K44" s="509" t="s">
        <v>91</v>
      </c>
      <c r="L44" s="510"/>
      <c r="M44" s="511"/>
      <c r="N44" s="509" t="s">
        <v>91</v>
      </c>
      <c r="O44" s="510"/>
      <c r="P44" s="511"/>
    </row>
    <row r="45" spans="2:16" s="213" customFormat="1" ht="21.95" customHeight="1">
      <c r="B45" s="214"/>
      <c r="C45" s="428" t="str">
        <f>'JL ŠKOLKA'!B20</f>
        <v>Obložený rohlík s máslem, šunkou a sýrem, ovoce</v>
      </c>
      <c r="D45" s="429"/>
      <c r="E45" s="214"/>
      <c r="F45" s="428" t="str">
        <f>'JL ŠKOLKA'!D20</f>
        <v>Selský rohlík s rybičkovou pomazánkou</v>
      </c>
      <c r="G45" s="429"/>
      <c r="H45" s="214"/>
      <c r="I45" s="428" t="str">
        <f>'JL ŠKOLKA'!F20</f>
        <v>Kukuřičný pufovaný chlebík s ochucenou lučinou</v>
      </c>
      <c r="J45" s="429"/>
      <c r="K45" s="214"/>
      <c r="L45" s="428" t="str">
        <f>'JL ŠKOLKA'!H20</f>
        <v>Kefírová buchta s čoko-polevou (koláč na plechu), mléko</v>
      </c>
      <c r="M45" s="429"/>
      <c r="N45" s="214"/>
      <c r="O45" s="428" t="str">
        <f>'JL ŠKOLKA'!J20</f>
        <v>Veka s medovým máslem, ovoce</v>
      </c>
      <c r="P45" s="429"/>
    </row>
    <row r="46" spans="2:16" s="213" customFormat="1" ht="21.95" customHeight="1">
      <c r="B46" s="215"/>
      <c r="C46" s="430"/>
      <c r="D46" s="431"/>
      <c r="E46" s="215"/>
      <c r="F46" s="430"/>
      <c r="G46" s="431"/>
      <c r="H46" s="215"/>
      <c r="I46" s="430"/>
      <c r="J46" s="431"/>
      <c r="K46" s="215"/>
      <c r="L46" s="430"/>
      <c r="M46" s="431"/>
      <c r="N46" s="215"/>
      <c r="O46" s="430"/>
      <c r="P46" s="431"/>
    </row>
    <row r="47" spans="2:16" s="213" customFormat="1" ht="15">
      <c r="B47" s="443"/>
      <c r="C47" s="444"/>
      <c r="D47" s="234"/>
      <c r="E47" s="443"/>
      <c r="F47" s="444"/>
      <c r="G47" s="234"/>
      <c r="H47" s="443"/>
      <c r="I47" s="444"/>
      <c r="J47" s="234"/>
      <c r="K47" s="443"/>
      <c r="L47" s="444"/>
      <c r="M47" s="234"/>
      <c r="N47" s="443"/>
      <c r="O47" s="444"/>
      <c r="P47" s="234"/>
    </row>
    <row r="48" spans="2:16" s="213" customFormat="1" ht="15">
      <c r="B48" s="445"/>
      <c r="C48" s="446"/>
      <c r="D48" s="235"/>
      <c r="E48" s="445"/>
      <c r="F48" s="446"/>
      <c r="G48" s="235"/>
      <c r="H48" s="445"/>
      <c r="I48" s="446"/>
      <c r="J48" s="235"/>
      <c r="K48" s="445"/>
      <c r="L48" s="446"/>
      <c r="M48" s="235"/>
      <c r="N48" s="445"/>
      <c r="O48" s="446"/>
      <c r="P48" s="235"/>
    </row>
    <row r="51" spans="1:16" ht="15">
      <c r="A51" s="324" t="s">
        <v>164</v>
      </c>
      <c r="B51" s="432" t="s">
        <v>151</v>
      </c>
      <c r="C51" s="433"/>
      <c r="D51" s="434"/>
      <c r="E51" s="432" t="s">
        <v>151</v>
      </c>
      <c r="F51" s="433"/>
      <c r="G51" s="434"/>
      <c r="H51" s="432" t="s">
        <v>151</v>
      </c>
      <c r="I51" s="433"/>
      <c r="J51" s="434"/>
      <c r="K51" s="432" t="s">
        <v>151</v>
      </c>
      <c r="L51" s="433"/>
      <c r="M51" s="434"/>
      <c r="N51" s="432" t="s">
        <v>151</v>
      </c>
      <c r="O51" s="433"/>
      <c r="P51" s="434"/>
    </row>
    <row r="52" spans="1:16">
      <c r="B52" s="308"/>
      <c r="C52" s="435" t="s">
        <v>163</v>
      </c>
      <c r="D52" s="436"/>
      <c r="E52" s="308"/>
      <c r="F52" s="435" t="s">
        <v>170</v>
      </c>
      <c r="G52" s="439"/>
      <c r="H52" s="308"/>
      <c r="I52" s="435" t="s">
        <v>176</v>
      </c>
      <c r="J52" s="439"/>
      <c r="K52" s="308"/>
      <c r="L52" s="435" t="s">
        <v>177</v>
      </c>
      <c r="M52" s="439"/>
      <c r="N52" s="308"/>
      <c r="O52" s="435" t="s">
        <v>178</v>
      </c>
      <c r="P52" s="439"/>
    </row>
    <row r="53" spans="1:16">
      <c r="B53" s="309"/>
      <c r="C53" s="437"/>
      <c r="D53" s="438"/>
      <c r="E53" s="309"/>
      <c r="F53" s="437"/>
      <c r="G53" s="440"/>
      <c r="H53" s="309"/>
      <c r="I53" s="437"/>
      <c r="J53" s="440"/>
      <c r="K53" s="309"/>
      <c r="L53" s="437"/>
      <c r="M53" s="440"/>
      <c r="N53" s="309"/>
      <c r="O53" s="437"/>
      <c r="P53" s="440"/>
    </row>
    <row r="54" spans="1:16">
      <c r="B54" s="451" t="s">
        <v>48</v>
      </c>
      <c r="C54" s="444"/>
      <c r="D54" s="245" t="s">
        <v>175</v>
      </c>
      <c r="E54" s="451" t="s">
        <v>48</v>
      </c>
      <c r="F54" s="444"/>
      <c r="G54" s="245" t="s">
        <v>174</v>
      </c>
      <c r="H54" s="451" t="s">
        <v>48</v>
      </c>
      <c r="I54" s="444"/>
      <c r="J54" s="245" t="s">
        <v>173</v>
      </c>
      <c r="K54" s="451" t="s">
        <v>48</v>
      </c>
      <c r="L54" s="444"/>
      <c r="M54" s="245" t="s">
        <v>150</v>
      </c>
      <c r="N54" s="451" t="s">
        <v>48</v>
      </c>
      <c r="O54" s="444"/>
      <c r="P54" s="245">
        <v>7.9</v>
      </c>
    </row>
    <row r="55" spans="1:16">
      <c r="B55" s="452"/>
      <c r="C55" s="453"/>
      <c r="D55" s="246"/>
      <c r="E55" s="452"/>
      <c r="F55" s="453"/>
      <c r="G55" s="246"/>
      <c r="H55" s="452"/>
      <c r="I55" s="453"/>
      <c r="J55" s="246"/>
      <c r="K55" s="452"/>
      <c r="L55" s="453"/>
      <c r="M55" s="246"/>
      <c r="N55" s="452"/>
      <c r="O55" s="453"/>
      <c r="P55" s="246"/>
    </row>
  </sheetData>
  <sheetProtection selectLockedCells="1" selectUnlockedCells="1"/>
  <mergeCells count="177">
    <mergeCell ref="I32:J33"/>
    <mergeCell ref="L32:M33"/>
    <mergeCell ref="O32:P33"/>
    <mergeCell ref="B47:C47"/>
    <mergeCell ref="E47:F47"/>
    <mergeCell ref="H47:I47"/>
    <mergeCell ref="K47:L47"/>
    <mergeCell ref="N47:O47"/>
    <mergeCell ref="N34:O34"/>
    <mergeCell ref="N35:O35"/>
    <mergeCell ref="K34:L34"/>
    <mergeCell ref="E34:F34"/>
    <mergeCell ref="K35:L35"/>
    <mergeCell ref="B44:D44"/>
    <mergeCell ref="E44:G44"/>
    <mergeCell ref="B34:C34"/>
    <mergeCell ref="H44:J44"/>
    <mergeCell ref="K44:M44"/>
    <mergeCell ref="N44:P44"/>
    <mergeCell ref="B42:C42"/>
    <mergeCell ref="C45:D46"/>
    <mergeCell ref="K42:L42"/>
    <mergeCell ref="N42:O42"/>
    <mergeCell ref="H34:I34"/>
    <mergeCell ref="N31:P31"/>
    <mergeCell ref="K30:L30"/>
    <mergeCell ref="N30:O30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C32:D33"/>
    <mergeCell ref="F32:G33"/>
    <mergeCell ref="F19:G20"/>
    <mergeCell ref="L19:M20"/>
    <mergeCell ref="K21:L21"/>
    <mergeCell ref="O23:P24"/>
    <mergeCell ref="L23:M24"/>
    <mergeCell ref="E25:F25"/>
    <mergeCell ref="E26:F26"/>
    <mergeCell ref="H25:I25"/>
    <mergeCell ref="H26:I26"/>
    <mergeCell ref="F23:G24"/>
    <mergeCell ref="I23:J24"/>
    <mergeCell ref="N25:O25"/>
    <mergeCell ref="K25:L25"/>
    <mergeCell ref="K26:L26"/>
    <mergeCell ref="E31:G31"/>
    <mergeCell ref="H31:J31"/>
    <mergeCell ref="K31:M31"/>
    <mergeCell ref="N26:O26"/>
    <mergeCell ref="C27:D28"/>
    <mergeCell ref="B29:C29"/>
    <mergeCell ref="B30:C30"/>
    <mergeCell ref="B31:D31"/>
    <mergeCell ref="B17:C17"/>
    <mergeCell ref="B18:D18"/>
    <mergeCell ref="C19:D20"/>
    <mergeCell ref="B22:C22"/>
    <mergeCell ref="C23:D24"/>
    <mergeCell ref="B25:C25"/>
    <mergeCell ref="B26:C26"/>
    <mergeCell ref="B21:C21"/>
    <mergeCell ref="N17:O17"/>
    <mergeCell ref="N18:P18"/>
    <mergeCell ref="K22:L22"/>
    <mergeCell ref="I19:J20"/>
    <mergeCell ref="H21:I21"/>
    <mergeCell ref="N22:O22"/>
    <mergeCell ref="E22:F22"/>
    <mergeCell ref="H22:I22"/>
    <mergeCell ref="E18:G18"/>
    <mergeCell ref="K17:L17"/>
    <mergeCell ref="H18:J18"/>
    <mergeCell ref="K18:M18"/>
    <mergeCell ref="E17:F17"/>
    <mergeCell ref="H17:I17"/>
    <mergeCell ref="O19:P20"/>
    <mergeCell ref="N21:O21"/>
    <mergeCell ref="B11:D11"/>
    <mergeCell ref="C12:D12"/>
    <mergeCell ref="B13:C13"/>
    <mergeCell ref="B14:C14"/>
    <mergeCell ref="C15:D15"/>
    <mergeCell ref="F15:G15"/>
    <mergeCell ref="E14:F14"/>
    <mergeCell ref="H14:I14"/>
    <mergeCell ref="B16:C16"/>
    <mergeCell ref="B7:P7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H41:I41"/>
    <mergeCell ref="K41:L41"/>
    <mergeCell ref="N11:P11"/>
    <mergeCell ref="F12:G12"/>
    <mergeCell ref="I12:J12"/>
    <mergeCell ref="O12:P12"/>
    <mergeCell ref="N13:O13"/>
    <mergeCell ref="N14:O14"/>
    <mergeCell ref="H16:I16"/>
    <mergeCell ref="E13:F13"/>
    <mergeCell ref="K13:L13"/>
    <mergeCell ref="E16:F16"/>
    <mergeCell ref="K16:L16"/>
    <mergeCell ref="O15:P15"/>
    <mergeCell ref="N16:O16"/>
    <mergeCell ref="E11:G11"/>
    <mergeCell ref="H11:J11"/>
    <mergeCell ref="K11:M11"/>
    <mergeCell ref="H13:I13"/>
    <mergeCell ref="K14:L14"/>
    <mergeCell ref="L12:M12"/>
    <mergeCell ref="I15:J15"/>
    <mergeCell ref="L15:M15"/>
    <mergeCell ref="E21:F21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35:C35"/>
    <mergeCell ref="N41:O41"/>
    <mergeCell ref="E35:F35"/>
    <mergeCell ref="H35:I35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E42:F42"/>
    <mergeCell ref="H42:I42"/>
    <mergeCell ref="B41:C41"/>
    <mergeCell ref="E41:F41"/>
    <mergeCell ref="F45:G46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  <mergeCell ref="I45:J46"/>
    <mergeCell ref="L45:M46"/>
    <mergeCell ref="O45:P46"/>
  </mergeCells>
  <phoneticPr fontId="15" type="noConversion"/>
  <printOptions horizontalCentered="1" verticalCentered="1"/>
  <pageMargins left="0" right="0" top="1.1811023622047245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H20" sqref="H20:I20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45789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106</v>
      </c>
      <c r="E3" s="49"/>
      <c r="F3" s="49"/>
      <c r="G3" s="49"/>
      <c r="H3" s="48" t="s">
        <v>14</v>
      </c>
      <c r="I3" s="194"/>
      <c r="J3" s="196"/>
      <c r="K3" s="195"/>
      <c r="L3" s="196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7" t="s">
        <v>59</v>
      </c>
      <c r="B9" s="198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97" t="s">
        <v>60</v>
      </c>
      <c r="B10" s="198"/>
      <c r="C10" s="92" t="str">
        <f>JL!C15</f>
        <v>Zeleninový krém z kořenové zeleniny s pečiv. krutony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97" t="s">
        <v>84</v>
      </c>
      <c r="B11" s="199"/>
      <c r="C11" s="103" t="str">
        <f>JL!C19</f>
        <v>Hovězí vařené (zadní), rajská omáčka, vařené těstoviny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97" t="s">
        <v>86</v>
      </c>
      <c r="B12" s="200"/>
      <c r="C12" s="103" t="str">
        <f>JL!C23</f>
        <v>Kuřecí nudličky ve sladkokyselé omáčce se zeleninou,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97" t="s">
        <v>85</v>
      </c>
      <c r="B13" s="200"/>
      <c r="C13" s="103" t="str">
        <f>JL!C27</f>
        <v>Gratinovaný květák se sýrem a vejci, vařené brambory s másem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97" t="s">
        <v>87</v>
      </c>
      <c r="B14" s="201"/>
      <c r="C14" s="103" t="str">
        <f>JL!C32</f>
        <v>Vepřový kotlet s anglickou slaninou, sterilovanými okurkami a krémovými žampiony, smažené krokety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574"/>
      <c r="D15" s="575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233" t="s">
        <v>109</v>
      </c>
      <c r="B16" s="94"/>
      <c r="C16" s="103" t="str">
        <f>'JL ŠKOLKA'!B8</f>
        <v>Sladký loupák, kakao (Granko)</v>
      </c>
      <c r="D16" s="10"/>
      <c r="E16" s="20" t="s">
        <v>110</v>
      </c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233" t="s">
        <v>108</v>
      </c>
      <c r="B17" s="9"/>
      <c r="C17" s="232" t="str">
        <f>'JL ŠKOLKA'!B20</f>
        <v>Obložený rohlík s máslem, šunkou a sýrem, ovoce</v>
      </c>
      <c r="D17" s="111"/>
      <c r="E17" s="20" t="s">
        <v>110</v>
      </c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76" t="s">
        <v>49</v>
      </c>
      <c r="B27" s="577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8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45790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MŠ PETRKLÍČ + ZŠ PETRKLÍČ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Hovězí s masem, nudlemi a zeleninou</v>
      </c>
      <c r="D36" s="10"/>
      <c r="E36" s="20" t="s">
        <v>31</v>
      </c>
      <c r="F36" s="88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Dršťková polévka</v>
      </c>
      <c r="D37" s="10"/>
      <c r="E37" s="96" t="s">
        <v>31</v>
      </c>
      <c r="F37" s="88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Plněná kuřecí roláda mletým masem, vařené brambory, zelný salát s mrkví</v>
      </c>
      <c r="D38" s="10"/>
      <c r="E38" s="20" t="s">
        <v>31</v>
      </c>
      <c r="F38" s="88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Boloňské špagety s hovězím masem, strouhaný eidam</v>
      </c>
      <c r="D39" s="10"/>
      <c r="E39" s="96" t="s">
        <v>31</v>
      </c>
      <c r="F39" s="88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Smažený celerový řízek v sýrové strouhance, bramborová kaše, kyselá okurka</v>
      </c>
      <c r="D40" s="10"/>
      <c r="E40" s="20" t="s">
        <v>31</v>
      </c>
      <c r="F40" s="88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Kuřecí prsa zapečená se šunkou, blanšírovanou brokolicí a sýrem, smažené bramborové placičky rosties</v>
      </c>
      <c r="D41" s="10"/>
      <c r="E41" s="20" t="s">
        <v>31</v>
      </c>
      <c r="F41" s="88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574"/>
      <c r="D42" s="575"/>
      <c r="E42" s="20"/>
      <c r="F42" s="88"/>
      <c r="G42" s="27"/>
      <c r="H42" s="24"/>
      <c r="I42" s="115"/>
      <c r="J42" s="25"/>
      <c r="K42" s="9"/>
      <c r="L42" s="100"/>
      <c r="M42" s="10"/>
    </row>
    <row r="43" spans="1:13" ht="18.95" customHeight="1">
      <c r="A43" s="233" t="s">
        <v>109</v>
      </c>
      <c r="B43" s="94"/>
      <c r="C43" s="103" t="str">
        <f>'JL ŠKOLKA'!D8</f>
        <v>Vícezrnný toastový chléb s vajíčkovou pomazánkou a okurkou</v>
      </c>
      <c r="D43" s="10"/>
      <c r="E43" s="20" t="s">
        <v>110</v>
      </c>
      <c r="F43" s="88"/>
      <c r="G43" s="29"/>
      <c r="H43" s="24"/>
      <c r="I43" s="28"/>
      <c r="J43" s="25"/>
      <c r="K43" s="94"/>
      <c r="L43" s="105"/>
      <c r="M43" s="95"/>
    </row>
    <row r="44" spans="1:13" ht="18.95" customHeight="1">
      <c r="A44" s="233" t="s">
        <v>108</v>
      </c>
      <c r="B44" s="9"/>
      <c r="C44" s="232" t="str">
        <f>'JL ŠKOLKA'!D20</f>
        <v>Selský rohlík s rybičkovou pomazánkou</v>
      </c>
      <c r="D44" s="111"/>
      <c r="E44" s="20" t="s">
        <v>110</v>
      </c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76" t="s">
        <v>49</v>
      </c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8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45791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MŠ PETRKLÍČ + ZŠ PETRKLÍČ</v>
      </c>
      <c r="E57" s="49"/>
      <c r="F57" s="49"/>
      <c r="G57" s="49"/>
      <c r="H57" s="48" t="s">
        <v>14</v>
      </c>
      <c r="I57" s="93">
        <f>I3</f>
        <v>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Zeleninový vývar s krupiucí a vejcem</v>
      </c>
      <c r="D63" s="10"/>
      <c r="E63" s="20" t="s">
        <v>31</v>
      </c>
      <c r="F63" s="88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Čočková s párkem</v>
      </c>
      <c r="D64" s="10"/>
      <c r="E64" s="96" t="s">
        <v>31</v>
      </c>
      <c r="F64" s="88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Vepřová krkovička na česneku, dušený špenát, houskové knedlíky</v>
      </c>
      <c r="D65" s="10"/>
      <c r="E65" s="20" t="s">
        <v>31</v>
      </c>
      <c r="F65" s="88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Pečený sekaný řízek se slaninou a sýrem, vařené brambory s máslem, sterilovaná okurka</v>
      </c>
      <c r="D66" s="10"/>
      <c r="E66" s="96" t="s">
        <v>31</v>
      </c>
      <c r="F66" s="88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Plněné tvarohové taštičky sypané praženou strouhankou s cukrem a máslem, mléko</v>
      </c>
      <c r="D67" s="10"/>
      <c r="E67" s="20" t="s">
        <v>31</v>
      </c>
      <c r="F67" s="88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JL!I32</f>
        <v>Uherská roštěná s pikantní omáčkou s paprikami a rajčaty, smažené hranolky</v>
      </c>
      <c r="D68" s="10"/>
      <c r="E68" s="20" t="s">
        <v>31</v>
      </c>
      <c r="F68" s="88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574"/>
      <c r="D69" s="575"/>
      <c r="E69" s="20"/>
      <c r="F69" s="88"/>
      <c r="G69" s="27"/>
      <c r="H69" s="24"/>
      <c r="I69" s="28"/>
      <c r="J69" s="25"/>
      <c r="K69" s="9"/>
      <c r="L69" s="100"/>
      <c r="M69" s="10"/>
    </row>
    <row r="70" spans="1:13" ht="18.95" customHeight="1">
      <c r="A70" s="233" t="s">
        <v>109</v>
      </c>
      <c r="B70" s="94"/>
      <c r="C70" s="103" t="str">
        <f>'JL ŠKOLKA'!F8</f>
        <v>Domácí smetanovo-tvarohový "Pacholík", piškoty, ovoce</v>
      </c>
      <c r="D70" s="10"/>
      <c r="E70" s="20" t="s">
        <v>110</v>
      </c>
      <c r="F70" s="88"/>
      <c r="G70" s="29"/>
      <c r="H70" s="24"/>
      <c r="I70" s="28"/>
      <c r="J70" s="25"/>
      <c r="K70" s="94"/>
      <c r="L70" s="105"/>
      <c r="M70" s="95"/>
    </row>
    <row r="71" spans="1:13" ht="18.95" customHeight="1">
      <c r="A71" s="233" t="s">
        <v>108</v>
      </c>
      <c r="B71" s="9"/>
      <c r="C71" s="232" t="str">
        <f>'JL ŠKOLKA'!F20</f>
        <v>Kukuřičný pufovaný chlebík s ochucenou lučinou</v>
      </c>
      <c r="D71" s="111"/>
      <c r="E71" s="20" t="s">
        <v>110</v>
      </c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76" t="s">
        <v>49</v>
      </c>
      <c r="B81" s="577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8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45792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MŠ PETRKLÍČ + ZŠ PETRKLÍČ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Hovězí polévka s těstovinovou rýží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Zelná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Vepřové karé pečené na uzené slanině s cibulí, se smetanovu omáčkou, jasmínová rýže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Hovězí guláš, houskové knedlíky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Vločkové karbanátky se zeleninou a sýrem, pečené kořeněné brambory, jogurtový dressing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Plněná vepřová kapsa s nivou a šunkou, smažené americké brambory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574"/>
      <c r="D96" s="575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233" t="s">
        <v>109</v>
      </c>
      <c r="B97" s="94"/>
      <c r="C97" s="103" t="str">
        <f>'JL ŠKOLKA'!H8</f>
        <v>Vícezrnný rohlík se sýrovo-mrkvovou pomazánkou</v>
      </c>
      <c r="D97" s="10"/>
      <c r="E97" s="20" t="s">
        <v>110</v>
      </c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233" t="s">
        <v>108</v>
      </c>
      <c r="B98" s="9"/>
      <c r="C98" s="232" t="str">
        <f>'JL ŠKOLKA'!H20</f>
        <v>Kefírová buchta s čoko-polevou (koláč na plechu), mléko</v>
      </c>
      <c r="D98" s="111"/>
      <c r="E98" s="20" t="s">
        <v>110</v>
      </c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76" t="s">
        <v>49</v>
      </c>
      <c r="B108" s="577"/>
      <c r="C108" s="577"/>
      <c r="D108" s="577"/>
      <c r="E108" s="577"/>
      <c r="F108" s="577"/>
      <c r="G108" s="577"/>
      <c r="H108" s="577"/>
      <c r="I108" s="577"/>
      <c r="J108" s="577"/>
      <c r="K108" s="577"/>
      <c r="L108" s="577"/>
      <c r="M108" s="578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45793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MŠ PETRKLÍČ + ZŠ PETRKLÍČ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Slepičí polévka se strouháním a francouzskou zeleninou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Bílá cibulová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Kuřecí prsa s olivami a rajčaty ála Marengo, dušená kari rýže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Bulgurové rizoto se zeleninou, strouhaný sýr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Pomalu pečená vepřová panenka s pečeným česnekem, grilovaná sezónní zelenina (200g)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574"/>
      <c r="D123" s="575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233" t="s">
        <v>109</v>
      </c>
      <c r="B124" s="94"/>
      <c r="C124" s="103" t="str">
        <f>'JL ŠKOLKA'!J8</f>
        <v>Chléb s tvarohovo-hráškovou pomazánkou</v>
      </c>
      <c r="D124" s="10"/>
      <c r="E124" s="20" t="s">
        <v>110</v>
      </c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233" t="s">
        <v>108</v>
      </c>
      <c r="B125" s="9"/>
      <c r="C125" s="232" t="str">
        <f>'JL ŠKOLKA'!J20</f>
        <v>Veka s medovým máslem, ovoce</v>
      </c>
      <c r="D125" s="111"/>
      <c r="E125" s="20" t="s">
        <v>110</v>
      </c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76" t="s">
        <v>49</v>
      </c>
      <c r="B135" s="577"/>
      <c r="C135" s="577"/>
      <c r="D135" s="577"/>
      <c r="E135" s="577"/>
      <c r="F135" s="577"/>
      <c r="G135" s="577"/>
      <c r="H135" s="577"/>
      <c r="I135" s="577"/>
      <c r="J135" s="577"/>
      <c r="K135" s="577"/>
      <c r="L135" s="577"/>
      <c r="M135" s="578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J133" sqref="J133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45789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107</v>
      </c>
      <c r="E3" s="49"/>
      <c r="F3" s="49"/>
      <c r="G3" s="49"/>
      <c r="H3" s="48" t="s">
        <v>14</v>
      </c>
      <c r="I3" s="194"/>
      <c r="J3" s="196"/>
      <c r="K3" s="195"/>
      <c r="L3" s="196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7" t="s">
        <v>59</v>
      </c>
      <c r="B9" s="198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97" t="s">
        <v>60</v>
      </c>
      <c r="B10" s="198"/>
      <c r="C10" s="92" t="str">
        <f>JL!C15</f>
        <v>Zeleninový krém z kořenové zeleniny s pečiv. krutony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97" t="s">
        <v>84</v>
      </c>
      <c r="B11" s="199"/>
      <c r="C11" s="103" t="str">
        <f>JL!C19</f>
        <v>Hovězí vařené (zadní), rajská omáčka, vařené těstoviny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97" t="s">
        <v>86</v>
      </c>
      <c r="B12" s="200"/>
      <c r="C12" s="103" t="str">
        <f>JL!C23</f>
        <v>Kuřecí nudličky ve sladkokyselé omáčce se zeleninou,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97" t="s">
        <v>85</v>
      </c>
      <c r="B13" s="200"/>
      <c r="C13" s="103" t="str">
        <f>JL!C27</f>
        <v>Gratinovaný květák se sýrem a vejci, vařené brambory s másem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97" t="s">
        <v>87</v>
      </c>
      <c r="B14" s="201"/>
      <c r="C14" s="103" t="str">
        <f>JL!C32</f>
        <v>Vepřový kotlet s anglickou slaninou, sterilovanými okurkami a krémovými žampiony, smažené krokety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574"/>
      <c r="D15" s="575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76" t="s">
        <v>49</v>
      </c>
      <c r="B27" s="577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8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45790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ZŠ BROUČCI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Hovězí s masem, nudlemi a zeleninou</v>
      </c>
      <c r="D36" s="10"/>
      <c r="E36" s="20" t="s">
        <v>31</v>
      </c>
      <c r="F36" s="88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Dršťková polévka</v>
      </c>
      <c r="D37" s="10"/>
      <c r="E37" s="96" t="s">
        <v>31</v>
      </c>
      <c r="F37" s="88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Plněná kuřecí roláda mletým masem, vařené brambory, zelný salát s mrkví</v>
      </c>
      <c r="D38" s="10"/>
      <c r="E38" s="20" t="s">
        <v>31</v>
      </c>
      <c r="F38" s="88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Boloňské špagety s hovězím masem, strouhaný eidam</v>
      </c>
      <c r="D39" s="10"/>
      <c r="E39" s="96" t="s">
        <v>31</v>
      </c>
      <c r="F39" s="88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Smažený celerový řízek v sýrové strouhance, bramborová kaše, kyselá okurka</v>
      </c>
      <c r="D40" s="10"/>
      <c r="E40" s="20" t="s">
        <v>31</v>
      </c>
      <c r="F40" s="88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Kuřecí prsa zapečená se šunkou, blanšírovanou brokolicí a sýrem, smažené bramborové placičky rosties</v>
      </c>
      <c r="D41" s="10"/>
      <c r="E41" s="20" t="s">
        <v>31</v>
      </c>
      <c r="F41" s="88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574"/>
      <c r="D42" s="575"/>
      <c r="E42" s="20"/>
      <c r="F42" s="88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8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76" t="s">
        <v>49</v>
      </c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8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45791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ZŠ BROUČCI</v>
      </c>
      <c r="E57" s="49"/>
      <c r="F57" s="49"/>
      <c r="G57" s="49"/>
      <c r="H57" s="48" t="s">
        <v>14</v>
      </c>
      <c r="I57" s="93">
        <f>I3</f>
        <v>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Zeleninový vývar s krupiucí a vejcem</v>
      </c>
      <c r="D63" s="10"/>
      <c r="E63" s="20" t="s">
        <v>31</v>
      </c>
      <c r="F63" s="88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Čočková s párkem</v>
      </c>
      <c r="D64" s="10"/>
      <c r="E64" s="96" t="s">
        <v>31</v>
      </c>
      <c r="F64" s="88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Vepřová krkovička na česneku, dušený špenát, houskové knedlíky</v>
      </c>
      <c r="D65" s="10"/>
      <c r="E65" s="20" t="s">
        <v>31</v>
      </c>
      <c r="F65" s="88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Pečený sekaný řízek se slaninou a sýrem, vařené brambory s máslem, sterilovaná okurka</v>
      </c>
      <c r="D66" s="10"/>
      <c r="E66" s="96" t="s">
        <v>31</v>
      </c>
      <c r="F66" s="88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Plněné tvarohové taštičky sypané praženou strouhankou s cukrem a máslem, mléko</v>
      </c>
      <c r="D67" s="10"/>
      <c r="E67" s="20" t="s">
        <v>31</v>
      </c>
      <c r="F67" s="88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JL!I32</f>
        <v>Uherská roštěná s pikantní omáčkou s paprikami a rajčaty, smažené hranolky</v>
      </c>
      <c r="D68" s="10"/>
      <c r="E68" s="20" t="s">
        <v>31</v>
      </c>
      <c r="F68" s="88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574"/>
      <c r="D69" s="575"/>
      <c r="E69" s="20"/>
      <c r="F69" s="88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8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76" t="s">
        <v>49</v>
      </c>
      <c r="B81" s="577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8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45792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ZŠ BROUČCI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Hovězí polévka s těstovinovou rýží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Zelná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Vepřové karé pečené na uzené slanině s cibulí, se smetanovu omáčkou, jasmínová rýže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Hovězí guláš, houskové knedlíky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Vločkové karbanátky se zeleninou a sýrem, pečené kořeněné brambory, jogurtový dressing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Plněná vepřová kapsa s nivou a šunkou, smažené americké brambory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574"/>
      <c r="D96" s="575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76" t="s">
        <v>49</v>
      </c>
      <c r="B108" s="577"/>
      <c r="C108" s="577"/>
      <c r="D108" s="577"/>
      <c r="E108" s="577"/>
      <c r="F108" s="577"/>
      <c r="G108" s="577"/>
      <c r="H108" s="577"/>
      <c r="I108" s="577"/>
      <c r="J108" s="577"/>
      <c r="K108" s="577"/>
      <c r="L108" s="577"/>
      <c r="M108" s="578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45793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ZŠ BROUČCI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Slepičí polévka se strouháním a francouzskou zeleninou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Bílá cibulová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Kuřecí prsa s olivami a rajčaty ála Marengo, dušená kari rýže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Bulgurové rizoto se zeleninou, strouhaný sýr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Pomalu pečená vepřová panenka s pečeným česnekem, grilovaná sezónní zelenina (200g)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574"/>
      <c r="D123" s="575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76" t="s">
        <v>49</v>
      </c>
      <c r="B135" s="577"/>
      <c r="C135" s="577"/>
      <c r="D135" s="577"/>
      <c r="E135" s="577"/>
      <c r="F135" s="577"/>
      <c r="G135" s="577"/>
      <c r="H135" s="577"/>
      <c r="I135" s="577"/>
      <c r="J135" s="577"/>
      <c r="K135" s="577"/>
      <c r="L135" s="577"/>
      <c r="M135" s="578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C18" sqref="C18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45789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118</v>
      </c>
      <c r="E3" s="49"/>
      <c r="F3" s="49"/>
      <c r="G3" s="49"/>
      <c r="H3" s="48" t="s">
        <v>14</v>
      </c>
      <c r="I3" s="93"/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7" t="s">
        <v>59</v>
      </c>
      <c r="B9" s="198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97" t="s">
        <v>60</v>
      </c>
      <c r="B10" s="198"/>
      <c r="C10" s="92" t="str">
        <f>JL!C15</f>
        <v>Zeleninový krém z kořenové zeleniny s pečiv. krutony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97" t="s">
        <v>84</v>
      </c>
      <c r="B11" s="199"/>
      <c r="C11" s="103" t="str">
        <f>JL!C19</f>
        <v>Hovězí vařené (zadní), rajská omáčka, vařené těstoviny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97" t="s">
        <v>86</v>
      </c>
      <c r="B12" s="200"/>
      <c r="C12" s="103" t="str">
        <f>JL!C23</f>
        <v>Kuřecí nudličky ve sladkokyselé omáčce se zeleninou,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97" t="s">
        <v>85</v>
      </c>
      <c r="B13" s="200"/>
      <c r="C13" s="103" t="str">
        <f>JL!C27</f>
        <v>Gratinovaný květák se sýrem a vejci, vařené brambory s másem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97" t="s">
        <v>87</v>
      </c>
      <c r="B14" s="201"/>
      <c r="C14" s="103" t="str">
        <f>JL!C32</f>
        <v>Vepřový kotlet s anglickou slaninou, sterilovanými okurkami a krémovými žampiony, smažené krokety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574"/>
      <c r="D15" s="575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202"/>
      <c r="B17" s="203"/>
      <c r="C17" s="204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202"/>
      <c r="B18" s="94"/>
      <c r="C18" s="204"/>
      <c r="D18" s="205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202"/>
      <c r="B19" s="203"/>
      <c r="C19" s="204"/>
      <c r="D19" s="205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76" t="s">
        <v>49</v>
      </c>
      <c r="B27" s="577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8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45790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PEČOVATELSKÝ DŮM RADOTÍN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7" t="s">
        <v>59</v>
      </c>
      <c r="B36" s="198"/>
      <c r="C36" s="114" t="str">
        <f>JL!F12</f>
        <v>Hovězí s masem, nudlemi a zeleninou</v>
      </c>
      <c r="D36" s="10"/>
      <c r="E36" s="20" t="s">
        <v>31</v>
      </c>
      <c r="F36" s="88"/>
      <c r="G36" s="23"/>
      <c r="H36" s="24"/>
      <c r="I36" s="24"/>
      <c r="J36" s="25"/>
      <c r="K36" s="94"/>
      <c r="L36" s="100"/>
      <c r="M36" s="95"/>
    </row>
    <row r="37" spans="1:13" ht="18.95" customHeight="1">
      <c r="A37" s="197" t="s">
        <v>60</v>
      </c>
      <c r="B37" s="198"/>
      <c r="C37" s="92" t="str">
        <f>JL!F15</f>
        <v>Dršťková polévka</v>
      </c>
      <c r="D37" s="10"/>
      <c r="E37" s="96" t="s">
        <v>31</v>
      </c>
      <c r="F37" s="88"/>
      <c r="G37" s="101"/>
      <c r="H37" s="24"/>
      <c r="I37" s="26"/>
      <c r="J37" s="25"/>
      <c r="K37" s="9"/>
      <c r="L37" s="100"/>
      <c r="M37" s="10"/>
    </row>
    <row r="38" spans="1:13" ht="18.95" customHeight="1">
      <c r="A38" s="197" t="s">
        <v>84</v>
      </c>
      <c r="B38" s="199"/>
      <c r="C38" s="103" t="str">
        <f>JL!F19</f>
        <v>Plněná kuřecí roláda mletým masem, vařené brambory, zelný salát s mrkví</v>
      </c>
      <c r="D38" s="10"/>
      <c r="E38" s="20" t="s">
        <v>31</v>
      </c>
      <c r="F38" s="88"/>
      <c r="G38" s="116"/>
      <c r="H38" s="24"/>
      <c r="I38" s="26"/>
      <c r="J38" s="25"/>
      <c r="K38" s="94"/>
      <c r="L38" s="105"/>
      <c r="M38" s="95"/>
    </row>
    <row r="39" spans="1:13" ht="18.95" customHeight="1">
      <c r="A39" s="197" t="s">
        <v>86</v>
      </c>
      <c r="B39" s="200"/>
      <c r="C39" s="103" t="str">
        <f>JL!F23</f>
        <v>Boloňské špagety s hovězím masem, strouhaný eidam</v>
      </c>
      <c r="D39" s="10"/>
      <c r="E39" s="96" t="s">
        <v>31</v>
      </c>
      <c r="F39" s="88"/>
      <c r="G39" s="27"/>
      <c r="H39" s="24"/>
      <c r="I39" s="28"/>
      <c r="J39" s="25"/>
      <c r="K39" s="94"/>
      <c r="L39" s="105"/>
      <c r="M39" s="95"/>
    </row>
    <row r="40" spans="1:13" ht="18.95" customHeight="1">
      <c r="A40" s="197" t="s">
        <v>85</v>
      </c>
      <c r="B40" s="200"/>
      <c r="C40" s="103" t="str">
        <f>JL!F27</f>
        <v>Smažený celerový řízek v sýrové strouhance, bramborová kaše, kyselá okurka</v>
      </c>
      <c r="D40" s="10"/>
      <c r="E40" s="20" t="s">
        <v>31</v>
      </c>
      <c r="F40" s="88"/>
      <c r="G40" s="27"/>
      <c r="H40" s="24"/>
      <c r="I40" s="28"/>
      <c r="J40" s="25"/>
      <c r="K40" s="9"/>
      <c r="L40" s="100"/>
      <c r="M40" s="10"/>
    </row>
    <row r="41" spans="1:13" ht="18.95" customHeight="1">
      <c r="A41" s="197" t="s">
        <v>87</v>
      </c>
      <c r="B41" s="201"/>
      <c r="C41" s="103" t="str">
        <f>JL!F32</f>
        <v>Kuřecí prsa zapečená se šunkou, blanšírovanou brokolicí a sýrem, smažené bramborové placičky rosties</v>
      </c>
      <c r="D41" s="10"/>
      <c r="E41" s="20" t="s">
        <v>31</v>
      </c>
      <c r="F41" s="88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574"/>
      <c r="D42" s="575"/>
      <c r="E42" s="20"/>
      <c r="F42" s="88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8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76" t="s">
        <v>49</v>
      </c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8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45791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PEČOVATELSKÝ DŮM RADOTÍN</v>
      </c>
      <c r="E57" s="49"/>
      <c r="F57" s="49"/>
      <c r="G57" s="49"/>
      <c r="H57" s="48" t="s">
        <v>14</v>
      </c>
      <c r="I57" s="93">
        <f>I30</f>
        <v>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7" t="s">
        <v>59</v>
      </c>
      <c r="B63" s="198"/>
      <c r="C63" s="114" t="str">
        <f>JL!I12</f>
        <v>Zeleninový vývar s krupiucí a vejcem</v>
      </c>
      <c r="D63" s="10"/>
      <c r="E63" s="20" t="s">
        <v>31</v>
      </c>
      <c r="F63" s="88"/>
      <c r="G63" s="23"/>
      <c r="H63" s="24"/>
      <c r="I63" s="24"/>
      <c r="J63" s="25"/>
      <c r="K63" s="94"/>
      <c r="L63" s="100"/>
      <c r="M63" s="95"/>
    </row>
    <row r="64" spans="1:13" ht="18.95" customHeight="1">
      <c r="A64" s="197" t="s">
        <v>60</v>
      </c>
      <c r="B64" s="198"/>
      <c r="C64" s="92" t="str">
        <f>JL!I15</f>
        <v>Čočková s párkem</v>
      </c>
      <c r="D64" s="10"/>
      <c r="E64" s="96" t="s">
        <v>31</v>
      </c>
      <c r="F64" s="88"/>
      <c r="G64" s="101"/>
      <c r="H64" s="24"/>
      <c r="I64" s="26"/>
      <c r="J64" s="25"/>
      <c r="K64" s="9"/>
      <c r="L64" s="100"/>
      <c r="M64" s="10"/>
    </row>
    <row r="65" spans="1:13" ht="18.95" customHeight="1">
      <c r="A65" s="197" t="s">
        <v>84</v>
      </c>
      <c r="B65" s="199"/>
      <c r="C65" s="103" t="str">
        <f>JL!I19</f>
        <v>Vepřová krkovička na česneku, dušený špenát, houskové knedlíky</v>
      </c>
      <c r="D65" s="10"/>
      <c r="E65" s="20" t="s">
        <v>31</v>
      </c>
      <c r="F65" s="88"/>
      <c r="G65" s="27"/>
      <c r="H65" s="24"/>
      <c r="I65" s="26"/>
      <c r="J65" s="25"/>
      <c r="K65" s="94"/>
      <c r="L65" s="105"/>
      <c r="M65" s="95"/>
    </row>
    <row r="66" spans="1:13" ht="18.95" customHeight="1">
      <c r="A66" s="197" t="s">
        <v>86</v>
      </c>
      <c r="B66" s="200"/>
      <c r="C66" s="103" t="str">
        <f>JL!I23</f>
        <v>Pečený sekaný řízek se slaninou a sýrem, vařené brambory s máslem, sterilovaná okurka</v>
      </c>
      <c r="D66" s="10"/>
      <c r="E66" s="96" t="s">
        <v>31</v>
      </c>
      <c r="F66" s="88"/>
      <c r="G66" s="27"/>
      <c r="H66" s="24"/>
      <c r="I66" s="28"/>
      <c r="J66" s="25"/>
      <c r="K66" s="94"/>
      <c r="L66" s="105"/>
      <c r="M66" s="95"/>
    </row>
    <row r="67" spans="1:13" ht="18.95" customHeight="1">
      <c r="A67" s="197" t="s">
        <v>85</v>
      </c>
      <c r="B67" s="200"/>
      <c r="C67" s="103" t="str">
        <f>JL!I27</f>
        <v>Plněné tvarohové taštičky sypané praženou strouhankou s cukrem a máslem, mléko</v>
      </c>
      <c r="D67" s="10"/>
      <c r="E67" s="20" t="s">
        <v>31</v>
      </c>
      <c r="F67" s="88"/>
      <c r="G67" s="27"/>
      <c r="H67" s="24"/>
      <c r="I67" s="28"/>
      <c r="J67" s="25"/>
      <c r="K67" s="9"/>
      <c r="L67" s="100"/>
      <c r="M67" s="10"/>
    </row>
    <row r="68" spans="1:13" ht="18.95" customHeight="1">
      <c r="A68" s="197" t="s">
        <v>87</v>
      </c>
      <c r="B68" s="201"/>
      <c r="C68" s="103" t="str">
        <f>JL!I32</f>
        <v>Uherská roštěná s pikantní omáčkou s paprikami a rajčaty, smažené hranolky</v>
      </c>
      <c r="D68" s="10"/>
      <c r="E68" s="20" t="s">
        <v>31</v>
      </c>
      <c r="F68" s="88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574"/>
      <c r="D69" s="575"/>
      <c r="E69" s="20"/>
      <c r="F69" s="88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8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76" t="s">
        <v>49</v>
      </c>
      <c r="B81" s="577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8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45792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PEČOVATELSKÝ DŮM RADOTÍN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7" t="s">
        <v>59</v>
      </c>
      <c r="B90" s="198"/>
      <c r="C90" s="92" t="str">
        <f>JL!L12</f>
        <v>Hovězí polévka s těstovinovou rýží</v>
      </c>
      <c r="D90" s="10"/>
      <c r="E90" s="20" t="s">
        <v>31</v>
      </c>
      <c r="F90" s="88"/>
      <c r="G90" s="23"/>
      <c r="H90" s="24"/>
      <c r="I90" s="24"/>
      <c r="J90" s="25"/>
      <c r="K90" s="94"/>
      <c r="L90" s="100"/>
      <c r="M90" s="95"/>
    </row>
    <row r="91" spans="1:13" ht="18.95" customHeight="1">
      <c r="A91" s="197" t="s">
        <v>60</v>
      </c>
      <c r="B91" s="198"/>
      <c r="C91" s="92" t="str">
        <f>JL!L15</f>
        <v>Zelná s paprikou a bramborami</v>
      </c>
      <c r="D91" s="10"/>
      <c r="E91" s="96" t="s">
        <v>31</v>
      </c>
      <c r="F91" s="88"/>
      <c r="G91" s="101"/>
      <c r="H91" s="24"/>
      <c r="I91" s="26"/>
      <c r="J91" s="25"/>
      <c r="K91" s="9"/>
      <c r="L91" s="100"/>
      <c r="M91" s="10"/>
    </row>
    <row r="92" spans="1:13" ht="18.95" customHeight="1">
      <c r="A92" s="197" t="s">
        <v>84</v>
      </c>
      <c r="B92" s="199"/>
      <c r="C92" s="103" t="str">
        <f>JL!L19</f>
        <v>Vepřové karé pečené na uzené slanině s cibulí, se smetanovu omáčkou, jasmínová rýže</v>
      </c>
      <c r="D92" s="10"/>
      <c r="E92" s="20" t="s">
        <v>31</v>
      </c>
      <c r="F92" s="88"/>
      <c r="G92" s="116"/>
      <c r="H92" s="24"/>
      <c r="I92" s="26"/>
      <c r="J92" s="25"/>
      <c r="K92" s="94"/>
      <c r="L92" s="105"/>
      <c r="M92" s="95"/>
    </row>
    <row r="93" spans="1:13" ht="18.95" customHeight="1">
      <c r="A93" s="197" t="s">
        <v>86</v>
      </c>
      <c r="B93" s="200"/>
      <c r="C93" s="103" t="str">
        <f>JL!L23</f>
        <v>Hovězí guláš, houskové knedlíky</v>
      </c>
      <c r="D93" s="10"/>
      <c r="E93" s="96" t="s">
        <v>31</v>
      </c>
      <c r="F93" s="88"/>
      <c r="G93" s="27"/>
      <c r="H93" s="24"/>
      <c r="I93" s="28"/>
      <c r="J93" s="25"/>
      <c r="K93" s="94"/>
      <c r="L93" s="105"/>
      <c r="M93" s="95"/>
    </row>
    <row r="94" spans="1:13" ht="18.95" customHeight="1">
      <c r="A94" s="197" t="s">
        <v>85</v>
      </c>
      <c r="B94" s="200"/>
      <c r="C94" s="103" t="str">
        <f>JL!L27</f>
        <v>Vločkové karbanátky se zeleninou a sýrem, pečené kořeněné brambory, jogurtový dressing</v>
      </c>
      <c r="D94" s="10"/>
      <c r="E94" s="20" t="s">
        <v>31</v>
      </c>
      <c r="F94" s="88"/>
      <c r="G94" s="27"/>
      <c r="H94" s="24"/>
      <c r="I94" s="28"/>
      <c r="J94" s="25"/>
      <c r="K94" s="9"/>
      <c r="L94" s="100"/>
      <c r="M94" s="10"/>
    </row>
    <row r="95" spans="1:13" ht="18.95" customHeight="1">
      <c r="A95" s="197" t="s">
        <v>87</v>
      </c>
      <c r="B95" s="201"/>
      <c r="C95" s="103" t="str">
        <f>JL!L32</f>
        <v>Plněná vepřová kapsa s nivou a šunkou, smažené americké brambory</v>
      </c>
      <c r="D95" s="10"/>
      <c r="E95" s="20" t="s">
        <v>31</v>
      </c>
      <c r="F95" s="88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574"/>
      <c r="D96" s="575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76" t="s">
        <v>49</v>
      </c>
      <c r="B108" s="577"/>
      <c r="C108" s="577"/>
      <c r="D108" s="577"/>
      <c r="E108" s="577"/>
      <c r="F108" s="577"/>
      <c r="G108" s="577"/>
      <c r="H108" s="577"/>
      <c r="I108" s="577"/>
      <c r="J108" s="577"/>
      <c r="K108" s="577"/>
      <c r="L108" s="577"/>
      <c r="M108" s="578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45793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PEČOVATELSKÝ DŮM RADOTÍN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7" t="s">
        <v>59</v>
      </c>
      <c r="B117" s="198"/>
      <c r="C117" s="114" t="str">
        <f>JL!O12</f>
        <v>Slepičí polévka se strouháním a francouzskou zeleninou</v>
      </c>
      <c r="D117" s="10"/>
      <c r="E117" s="20" t="s">
        <v>31</v>
      </c>
      <c r="F117" s="88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97" t="s">
        <v>60</v>
      </c>
      <c r="B118" s="198"/>
      <c r="C118" s="92" t="str">
        <f>JL!O15</f>
        <v>Bílá cibulová s bramborem</v>
      </c>
      <c r="D118" s="10"/>
      <c r="E118" s="96" t="s">
        <v>31</v>
      </c>
      <c r="F118" s="88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97" t="s">
        <v>84</v>
      </c>
      <c r="B119" s="199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88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97" t="s">
        <v>86</v>
      </c>
      <c r="B120" s="200"/>
      <c r="C120" s="103" t="str">
        <f>JL!O23</f>
        <v>Kuřecí prsa s olivami a rajčaty ála Marengo, dušená kari rýže</v>
      </c>
      <c r="D120" s="10"/>
      <c r="E120" s="96" t="s">
        <v>31</v>
      </c>
      <c r="F120" s="88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97" t="s">
        <v>85</v>
      </c>
      <c r="B121" s="200"/>
      <c r="C121" s="103" t="str">
        <f>JL!O27</f>
        <v>Bulgurové rizoto se zeleninou, strouhaný sýr</v>
      </c>
      <c r="D121" s="10"/>
      <c r="E121" s="20" t="s">
        <v>31</v>
      </c>
      <c r="F121" s="88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97" t="s">
        <v>87</v>
      </c>
      <c r="B122" s="201"/>
      <c r="C122" s="103" t="str">
        <f>JL!O32</f>
        <v>Pomalu pečená vepřová panenka s pečeným česnekem, grilovaná sezónní zelenina (200g)</v>
      </c>
      <c r="D122" s="10"/>
      <c r="E122" s="20" t="s">
        <v>31</v>
      </c>
      <c r="F122" s="88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574"/>
      <c r="D123" s="575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76" t="s">
        <v>49</v>
      </c>
      <c r="B135" s="577"/>
      <c r="C135" s="577"/>
      <c r="D135" s="577"/>
      <c r="E135" s="577"/>
      <c r="F135" s="577"/>
      <c r="G135" s="577"/>
      <c r="H135" s="577"/>
      <c r="I135" s="577"/>
      <c r="J135" s="577"/>
      <c r="K135" s="577"/>
      <c r="L135" s="577"/>
      <c r="M135" s="578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D4469-0414-40C3-BD3A-83219E6D84C2}">
  <sheetPr>
    <tabColor rgb="FFFFC000"/>
  </sheetPr>
  <dimension ref="A1:M137"/>
  <sheetViews>
    <sheetView topLeftCell="A28" workbookViewId="0">
      <selection activeCell="H20" sqref="H20:I20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274" t="s">
        <v>41</v>
      </c>
      <c r="B1" s="44"/>
      <c r="C1" s="44"/>
      <c r="D1" s="44"/>
      <c r="E1" s="44"/>
      <c r="F1" s="44"/>
      <c r="G1" s="45"/>
      <c r="H1" s="275" t="s">
        <v>11</v>
      </c>
      <c r="I1" s="46">
        <f>JL!B10</f>
        <v>45789</v>
      </c>
      <c r="J1" s="44"/>
      <c r="K1" s="44"/>
      <c r="L1" s="44"/>
      <c r="M1" s="276"/>
    </row>
    <row r="2" spans="1:13" ht="16.5" customHeight="1">
      <c r="A2" s="277" t="s">
        <v>12</v>
      </c>
      <c r="B2" s="203"/>
      <c r="C2" s="205"/>
      <c r="D2" s="278" t="s">
        <v>13</v>
      </c>
      <c r="E2" s="203"/>
      <c r="F2" s="203"/>
      <c r="G2" s="203"/>
      <c r="H2" s="277" t="s">
        <v>14</v>
      </c>
      <c r="I2" s="279" t="s">
        <v>70</v>
      </c>
      <c r="J2" s="203"/>
      <c r="K2" s="203"/>
      <c r="L2" s="203"/>
      <c r="M2" s="205"/>
    </row>
    <row r="3" spans="1:13" ht="16.5" customHeight="1">
      <c r="A3" s="280" t="s">
        <v>15</v>
      </c>
      <c r="B3" s="49"/>
      <c r="C3" s="205"/>
      <c r="D3" s="62" t="s">
        <v>148</v>
      </c>
      <c r="E3" s="49"/>
      <c r="F3" s="49"/>
      <c r="G3" s="49"/>
      <c r="H3" s="280" t="s">
        <v>14</v>
      </c>
      <c r="I3" s="93">
        <v>0</v>
      </c>
      <c r="J3" s="49"/>
      <c r="K3" s="49"/>
      <c r="L3" s="49"/>
      <c r="M3" s="281"/>
    </row>
    <row r="4" spans="1:13" ht="12.95" customHeight="1">
      <c r="A4" s="51"/>
      <c r="B4" s="94"/>
      <c r="C4" s="51"/>
      <c r="D4" s="282"/>
      <c r="E4" s="94"/>
      <c r="F4" s="12"/>
      <c r="G4" s="94"/>
      <c r="H4" s="94"/>
      <c r="I4" s="94"/>
      <c r="J4" s="94"/>
      <c r="K4" s="282"/>
      <c r="L4" s="51"/>
      <c r="M4" s="282"/>
    </row>
    <row r="5" spans="1:13" ht="18" customHeight="1">
      <c r="A5" s="283"/>
      <c r="B5" s="44"/>
      <c r="C5" s="284" t="s">
        <v>16</v>
      </c>
      <c r="D5" s="276"/>
      <c r="E5" s="52" t="s">
        <v>17</v>
      </c>
      <c r="F5" s="285" t="s">
        <v>18</v>
      </c>
      <c r="G5" s="44" t="s">
        <v>19</v>
      </c>
      <c r="H5" s="44"/>
      <c r="I5" s="16" t="s">
        <v>20</v>
      </c>
      <c r="J5" s="16" t="s">
        <v>21</v>
      </c>
      <c r="K5" s="276"/>
      <c r="L5" s="278" t="s">
        <v>22</v>
      </c>
      <c r="M5" s="205"/>
    </row>
    <row r="6" spans="1:13" ht="15.75" customHeight="1">
      <c r="A6" s="53"/>
      <c r="B6" s="94"/>
      <c r="C6" s="51"/>
      <c r="D6" s="282"/>
      <c r="E6" s="96" t="s">
        <v>23</v>
      </c>
      <c r="F6" s="12"/>
      <c r="G6" s="286" t="s">
        <v>24</v>
      </c>
      <c r="H6" s="52" t="s">
        <v>5</v>
      </c>
      <c r="I6" s="16" t="s">
        <v>25</v>
      </c>
      <c r="J6" s="18" t="s">
        <v>26</v>
      </c>
      <c r="K6" s="282"/>
      <c r="L6" s="96" t="s">
        <v>27</v>
      </c>
      <c r="M6" s="287" t="s">
        <v>28</v>
      </c>
    </row>
    <row r="7" spans="1:13">
      <c r="A7" s="288"/>
      <c r="B7" s="49"/>
      <c r="C7" s="289"/>
      <c r="D7" s="290"/>
      <c r="E7" s="49"/>
      <c r="F7" s="291"/>
      <c r="G7" s="289"/>
      <c r="H7" s="49"/>
      <c r="I7" s="16"/>
      <c r="J7" s="16"/>
      <c r="K7" s="290"/>
      <c r="L7" s="58" t="s">
        <v>29</v>
      </c>
      <c r="M7" s="292" t="s">
        <v>30</v>
      </c>
    </row>
    <row r="8" spans="1:13">
      <c r="A8" s="293">
        <v>1</v>
      </c>
      <c r="B8" s="294"/>
      <c r="C8" s="293">
        <v>2</v>
      </c>
      <c r="D8" s="295"/>
      <c r="E8" s="294">
        <v>3</v>
      </c>
      <c r="F8" s="22">
        <v>4</v>
      </c>
      <c r="G8" s="294">
        <v>5</v>
      </c>
      <c r="H8" s="22">
        <v>6</v>
      </c>
      <c r="I8" s="22">
        <v>7</v>
      </c>
      <c r="J8" s="22">
        <v>8</v>
      </c>
      <c r="K8" s="294"/>
      <c r="L8" s="22">
        <v>9</v>
      </c>
      <c r="M8" s="295">
        <v>10</v>
      </c>
    </row>
    <row r="9" spans="1:13" ht="18.95" customHeight="1">
      <c r="A9" s="296" t="s">
        <v>59</v>
      </c>
      <c r="B9" s="297"/>
      <c r="C9" s="278" t="str">
        <f>JL!C12</f>
        <v>Drůbeží polévka s rýží a hráškem</v>
      </c>
      <c r="D9" s="205"/>
      <c r="E9" s="294" t="s">
        <v>31</v>
      </c>
      <c r="F9" s="22"/>
      <c r="G9" s="298"/>
      <c r="H9" s="24"/>
      <c r="I9" s="24"/>
      <c r="J9" s="25"/>
      <c r="K9" s="94"/>
      <c r="L9" s="100"/>
      <c r="M9" s="282"/>
    </row>
    <row r="10" spans="1:13" ht="18.95" customHeight="1">
      <c r="A10" s="296" t="s">
        <v>60</v>
      </c>
      <c r="B10" s="297"/>
      <c r="C10" s="278" t="str">
        <f>JL!C15</f>
        <v>Zeleninový krém z kořenové zeleniny s pečiv. krutony</v>
      </c>
      <c r="D10" s="205"/>
      <c r="E10" s="96" t="s">
        <v>31</v>
      </c>
      <c r="F10" s="22"/>
      <c r="G10" s="101"/>
      <c r="H10" s="24"/>
      <c r="I10" s="26"/>
      <c r="J10" s="25"/>
      <c r="K10" s="203"/>
      <c r="L10" s="100"/>
      <c r="M10" s="205"/>
    </row>
    <row r="11" spans="1:13" ht="18.95" customHeight="1">
      <c r="A11" s="296" t="s">
        <v>84</v>
      </c>
      <c r="B11" s="199"/>
      <c r="C11" s="299" t="str">
        <f>JL!C19</f>
        <v>Hovězí vařené (zadní), rajská omáčka, vařené těstoviny</v>
      </c>
      <c r="D11" s="205"/>
      <c r="E11" s="294" t="s">
        <v>31</v>
      </c>
      <c r="F11" s="22"/>
      <c r="G11" s="300"/>
      <c r="H11" s="104"/>
      <c r="I11" s="26"/>
      <c r="J11" s="25"/>
      <c r="K11" s="94"/>
      <c r="L11" s="105"/>
      <c r="M11" s="282"/>
    </row>
    <row r="12" spans="1:13" ht="18.95" customHeight="1">
      <c r="A12" s="296" t="s">
        <v>86</v>
      </c>
      <c r="B12" s="301"/>
      <c r="C12" s="299" t="str">
        <f>JL!C23</f>
        <v>Kuřecí nudličky ve sladkokyselé omáčce se zeleninou, dušená rýže</v>
      </c>
      <c r="D12" s="205"/>
      <c r="E12" s="96" t="s">
        <v>31</v>
      </c>
      <c r="F12" s="22"/>
      <c r="G12" s="300"/>
      <c r="H12" s="24"/>
      <c r="I12" s="26"/>
      <c r="J12" s="25"/>
      <c r="K12" s="203"/>
      <c r="L12" s="100"/>
      <c r="M12" s="205"/>
    </row>
    <row r="13" spans="1:13" ht="18.95" customHeight="1">
      <c r="A13" s="296" t="s">
        <v>85</v>
      </c>
      <c r="B13" s="301"/>
      <c r="C13" s="299" t="str">
        <f>JL!C27</f>
        <v>Gratinovaný květák se sýrem a vejci, vařené brambory s másem</v>
      </c>
      <c r="D13" s="205"/>
      <c r="E13" s="294" t="s">
        <v>31</v>
      </c>
      <c r="F13" s="22"/>
      <c r="G13" s="300"/>
      <c r="H13" s="24"/>
      <c r="I13" s="28"/>
      <c r="J13" s="25"/>
      <c r="K13" s="203"/>
      <c r="L13" s="100"/>
      <c r="M13" s="205"/>
    </row>
    <row r="14" spans="1:13" ht="18.95" customHeight="1">
      <c r="A14" s="296" t="s">
        <v>149</v>
      </c>
      <c r="B14" s="201"/>
      <c r="C14" s="299" t="s">
        <v>166</v>
      </c>
      <c r="D14" s="205"/>
      <c r="E14" s="294" t="s">
        <v>31</v>
      </c>
      <c r="F14" s="22"/>
      <c r="G14" s="300"/>
      <c r="H14" s="24"/>
      <c r="I14" s="28"/>
      <c r="J14" s="25"/>
      <c r="K14" s="94"/>
      <c r="L14" s="105"/>
      <c r="M14" s="282"/>
    </row>
    <row r="15" spans="1:13" ht="18.95" customHeight="1">
      <c r="A15" s="296" t="s">
        <v>227</v>
      </c>
      <c r="B15" s="301"/>
      <c r="C15" s="579" t="str">
        <f>JL!C32</f>
        <v>Vepřový kotlet s anglickou slaninou, sterilovanými okurkami a krémovými žampiony, smažené krokety</v>
      </c>
      <c r="D15" s="580"/>
      <c r="E15" s="294"/>
      <c r="F15" s="22"/>
      <c r="G15" s="300"/>
      <c r="H15" s="24"/>
      <c r="I15" s="28"/>
      <c r="J15" s="25"/>
      <c r="K15" s="203"/>
      <c r="L15" s="100"/>
      <c r="M15" s="205"/>
    </row>
    <row r="16" spans="1:13" ht="18.95" customHeight="1">
      <c r="A16" s="202"/>
      <c r="B16" s="203"/>
      <c r="C16" s="204"/>
      <c r="D16" s="303"/>
      <c r="E16" s="294"/>
      <c r="F16" s="22"/>
      <c r="G16" s="302"/>
      <c r="H16" s="24"/>
      <c r="I16" s="28"/>
      <c r="J16" s="25"/>
      <c r="K16" s="94"/>
      <c r="L16" s="105"/>
      <c r="M16" s="282"/>
    </row>
    <row r="17" spans="1:13" ht="18.95" customHeight="1">
      <c r="A17" s="202"/>
      <c r="B17" s="203"/>
      <c r="C17" s="204"/>
      <c r="D17" s="303"/>
      <c r="E17" s="294"/>
      <c r="F17" s="22"/>
      <c r="G17" s="302"/>
      <c r="H17" s="24"/>
      <c r="I17" s="26"/>
      <c r="J17" s="25"/>
      <c r="K17" s="203"/>
      <c r="L17" s="100"/>
      <c r="M17" s="205"/>
    </row>
    <row r="18" spans="1:13" ht="36" customHeight="1">
      <c r="A18" s="202"/>
      <c r="B18" s="94"/>
      <c r="C18" s="204"/>
      <c r="D18" s="205"/>
      <c r="E18" s="294"/>
      <c r="F18" s="22"/>
      <c r="G18" s="302"/>
      <c r="H18" s="24"/>
      <c r="I18" s="28"/>
      <c r="J18" s="25"/>
      <c r="K18" s="94"/>
      <c r="L18" s="105"/>
      <c r="M18" s="282"/>
    </row>
    <row r="19" spans="1:13" ht="18.95" customHeight="1">
      <c r="A19" s="202"/>
      <c r="B19" s="203"/>
      <c r="C19" s="204"/>
      <c r="D19" s="205"/>
      <c r="E19" s="294"/>
      <c r="F19" s="22"/>
      <c r="G19" s="302"/>
      <c r="H19" s="24"/>
      <c r="I19" s="26"/>
      <c r="J19" s="25"/>
      <c r="K19" s="203"/>
      <c r="L19" s="100"/>
      <c r="M19" s="205"/>
    </row>
    <row r="20" spans="1:13" ht="18.95" customHeight="1">
      <c r="A20" s="278"/>
      <c r="B20" s="203"/>
      <c r="C20" s="278"/>
      <c r="D20" s="205"/>
      <c r="E20" s="294"/>
      <c r="F20" s="22"/>
      <c r="G20" s="302"/>
      <c r="H20" s="24"/>
      <c r="I20" s="26"/>
      <c r="J20" s="25"/>
      <c r="K20" s="203"/>
      <c r="L20" s="100"/>
      <c r="M20" s="205"/>
    </row>
    <row r="21" spans="1:13" ht="18.95" customHeight="1">
      <c r="A21" s="278"/>
      <c r="B21" s="203"/>
      <c r="C21" s="278"/>
      <c r="D21" s="203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282"/>
    </row>
    <row r="23" spans="1:13">
      <c r="A23" s="278" t="s">
        <v>44</v>
      </c>
      <c r="B23" s="203"/>
      <c r="C23" s="203"/>
      <c r="D23" s="203"/>
      <c r="E23" s="203"/>
      <c r="F23" s="203"/>
      <c r="G23" s="203"/>
      <c r="H23" s="304"/>
      <c r="I23" s="203"/>
      <c r="J23" s="203"/>
      <c r="K23" s="203"/>
      <c r="L23" s="203"/>
      <c r="M23" s="205"/>
    </row>
    <row r="24" spans="1:13">
      <c r="A24" s="278" t="s">
        <v>33</v>
      </c>
      <c r="B24" s="203"/>
      <c r="C24" s="203"/>
      <c r="D24" s="203"/>
      <c r="E24" s="203"/>
      <c r="F24" s="203"/>
      <c r="G24" s="203" t="s">
        <v>34</v>
      </c>
      <c r="H24" s="203"/>
      <c r="I24" s="203"/>
      <c r="J24" s="203" t="s">
        <v>35</v>
      </c>
      <c r="K24" s="203"/>
      <c r="L24" s="203"/>
      <c r="M24" s="205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172</v>
      </c>
      <c r="K25" s="94"/>
      <c r="L25" s="94"/>
      <c r="M25" s="282"/>
    </row>
    <row r="26" spans="1:13">
      <c r="A26" s="289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290"/>
    </row>
    <row r="27" spans="1:13" ht="84.95" customHeight="1">
      <c r="A27" s="581" t="s">
        <v>49</v>
      </c>
      <c r="B27" s="582"/>
      <c r="C27" s="582"/>
      <c r="D27" s="582"/>
      <c r="E27" s="582"/>
      <c r="F27" s="582"/>
      <c r="G27" s="582"/>
      <c r="H27" s="582"/>
      <c r="I27" s="582"/>
      <c r="J27" s="582"/>
      <c r="K27" s="582"/>
      <c r="L27" s="582"/>
      <c r="M27" s="583"/>
    </row>
    <row r="28" spans="1:13" ht="35.1" customHeight="1">
      <c r="A28" s="274" t="s">
        <v>41</v>
      </c>
      <c r="B28" s="44"/>
      <c r="C28" s="44"/>
      <c r="D28" s="44"/>
      <c r="E28" s="44"/>
      <c r="F28" s="44"/>
      <c r="G28" s="45"/>
      <c r="H28" s="275" t="s">
        <v>11</v>
      </c>
      <c r="I28" s="46">
        <f>I1+1</f>
        <v>45790</v>
      </c>
      <c r="J28" s="44"/>
      <c r="K28" s="44"/>
      <c r="L28" s="44"/>
      <c r="M28" s="276"/>
    </row>
    <row r="29" spans="1:13" ht="16.5" customHeight="1">
      <c r="A29" s="277" t="s">
        <v>12</v>
      </c>
      <c r="B29" s="203"/>
      <c r="C29" s="205"/>
      <c r="D29" s="278" t="s">
        <v>13</v>
      </c>
      <c r="E29" s="203"/>
      <c r="F29" s="203"/>
      <c r="G29" s="203"/>
      <c r="H29" s="277" t="s">
        <v>14</v>
      </c>
      <c r="I29" s="279" t="s">
        <v>43</v>
      </c>
      <c r="J29" s="203"/>
      <c r="K29" s="203"/>
      <c r="L29" s="203"/>
      <c r="M29" s="205"/>
    </row>
    <row r="30" spans="1:13" ht="16.5" customHeight="1">
      <c r="A30" s="280" t="s">
        <v>15</v>
      </c>
      <c r="B30" s="49"/>
      <c r="C30" s="205"/>
      <c r="D30" s="62" t="str">
        <f>D3</f>
        <v>Aerosol-service a. s. Pletený Újezd</v>
      </c>
      <c r="E30" s="49"/>
      <c r="F30" s="49"/>
      <c r="G30" s="49"/>
      <c r="H30" s="280" t="s">
        <v>14</v>
      </c>
      <c r="I30" s="93">
        <f>I3</f>
        <v>0</v>
      </c>
      <c r="J30" s="49"/>
      <c r="K30" s="49"/>
      <c r="L30" s="49"/>
      <c r="M30" s="281"/>
    </row>
    <row r="31" spans="1:13" ht="12.95" customHeight="1">
      <c r="A31" s="51"/>
      <c r="B31" s="94"/>
      <c r="C31" s="51"/>
      <c r="D31" s="282"/>
      <c r="E31" s="94"/>
      <c r="F31" s="12"/>
      <c r="G31" s="94"/>
      <c r="H31" s="94"/>
      <c r="I31" s="94"/>
      <c r="J31" s="94"/>
      <c r="K31" s="282"/>
      <c r="L31" s="51"/>
      <c r="M31" s="282"/>
    </row>
    <row r="32" spans="1:13" ht="18" customHeight="1">
      <c r="A32" s="283"/>
      <c r="B32" s="44"/>
      <c r="C32" s="284" t="s">
        <v>16</v>
      </c>
      <c r="D32" s="276"/>
      <c r="E32" s="52" t="s">
        <v>17</v>
      </c>
      <c r="F32" s="285" t="s">
        <v>18</v>
      </c>
      <c r="G32" s="44" t="s">
        <v>19</v>
      </c>
      <c r="H32" s="44"/>
      <c r="I32" s="16" t="s">
        <v>20</v>
      </c>
      <c r="J32" s="16" t="s">
        <v>21</v>
      </c>
      <c r="K32" s="276"/>
      <c r="L32" s="278" t="s">
        <v>22</v>
      </c>
      <c r="M32" s="205"/>
    </row>
    <row r="33" spans="1:13" ht="15.75" customHeight="1">
      <c r="A33" s="53"/>
      <c r="B33" s="94"/>
      <c r="C33" s="51"/>
      <c r="D33" s="282"/>
      <c r="E33" s="96" t="s">
        <v>23</v>
      </c>
      <c r="F33" s="12"/>
      <c r="G33" s="286" t="s">
        <v>24</v>
      </c>
      <c r="H33" s="52" t="s">
        <v>5</v>
      </c>
      <c r="I33" s="16" t="s">
        <v>25</v>
      </c>
      <c r="J33" s="18" t="s">
        <v>26</v>
      </c>
      <c r="K33" s="282"/>
      <c r="L33" s="96" t="s">
        <v>27</v>
      </c>
      <c r="M33" s="287" t="s">
        <v>28</v>
      </c>
    </row>
    <row r="34" spans="1:13">
      <c r="A34" s="288"/>
      <c r="B34" s="49"/>
      <c r="C34" s="289"/>
      <c r="D34" s="290"/>
      <c r="E34" s="49"/>
      <c r="F34" s="291"/>
      <c r="G34" s="289"/>
      <c r="H34" s="49"/>
      <c r="I34" s="16"/>
      <c r="J34" s="16"/>
      <c r="K34" s="290"/>
      <c r="L34" s="58" t="s">
        <v>29</v>
      </c>
      <c r="M34" s="292" t="s">
        <v>30</v>
      </c>
    </row>
    <row r="35" spans="1:13">
      <c r="A35" s="293">
        <v>1</v>
      </c>
      <c r="B35" s="294"/>
      <c r="C35" s="293">
        <v>2</v>
      </c>
      <c r="D35" s="295"/>
      <c r="E35" s="294">
        <v>3</v>
      </c>
      <c r="F35" s="22">
        <v>4</v>
      </c>
      <c r="G35" s="294">
        <v>5</v>
      </c>
      <c r="H35" s="22">
        <v>6</v>
      </c>
      <c r="I35" s="22">
        <v>7</v>
      </c>
      <c r="J35" s="22">
        <v>8</v>
      </c>
      <c r="K35" s="294"/>
      <c r="L35" s="22">
        <v>9</v>
      </c>
      <c r="M35" s="295">
        <v>10</v>
      </c>
    </row>
    <row r="36" spans="1:13" ht="18.95" customHeight="1">
      <c r="A36" s="296" t="s">
        <v>59</v>
      </c>
      <c r="B36" s="297"/>
      <c r="C36" s="305" t="str">
        <f>JL!F12</f>
        <v>Hovězí s masem, nudlemi a zeleninou</v>
      </c>
      <c r="D36" s="205"/>
      <c r="E36" s="294" t="s">
        <v>31</v>
      </c>
      <c r="F36" s="88"/>
      <c r="G36" s="298"/>
      <c r="H36" s="24"/>
      <c r="I36" s="24"/>
      <c r="J36" s="25"/>
      <c r="K36" s="94"/>
      <c r="L36" s="100"/>
      <c r="M36" s="282"/>
    </row>
    <row r="37" spans="1:13" ht="18.95" customHeight="1">
      <c r="A37" s="296" t="s">
        <v>60</v>
      </c>
      <c r="B37" s="297"/>
      <c r="C37" s="278" t="str">
        <f>JL!F15</f>
        <v>Dršťková polévka</v>
      </c>
      <c r="D37" s="205"/>
      <c r="E37" s="96" t="s">
        <v>31</v>
      </c>
      <c r="F37" s="88"/>
      <c r="G37" s="101"/>
      <c r="H37" s="24"/>
      <c r="I37" s="26"/>
      <c r="J37" s="25"/>
      <c r="K37" s="203"/>
      <c r="L37" s="100"/>
      <c r="M37" s="205"/>
    </row>
    <row r="38" spans="1:13" ht="18.95" customHeight="1">
      <c r="A38" s="296" t="s">
        <v>84</v>
      </c>
      <c r="B38" s="199"/>
      <c r="C38" s="299" t="str">
        <f>JL!F19</f>
        <v>Plněná kuřecí roláda mletým masem, vařené brambory, zelný salát s mrkví</v>
      </c>
      <c r="D38" s="205"/>
      <c r="E38" s="294" t="s">
        <v>31</v>
      </c>
      <c r="F38" s="88"/>
      <c r="G38" s="306"/>
      <c r="H38" s="24"/>
      <c r="I38" s="26"/>
      <c r="J38" s="25"/>
      <c r="K38" s="94"/>
      <c r="L38" s="105"/>
      <c r="M38" s="282"/>
    </row>
    <row r="39" spans="1:13" ht="18.95" customHeight="1">
      <c r="A39" s="296" t="s">
        <v>86</v>
      </c>
      <c r="B39" s="301"/>
      <c r="C39" s="299" t="str">
        <f>JL!F23</f>
        <v>Boloňské špagety s hovězím masem, strouhaný eidam</v>
      </c>
      <c r="D39" s="205"/>
      <c r="E39" s="96" t="s">
        <v>31</v>
      </c>
      <c r="F39" s="88"/>
      <c r="G39" s="300"/>
      <c r="H39" s="24"/>
      <c r="I39" s="28"/>
      <c r="J39" s="25"/>
      <c r="K39" s="94"/>
      <c r="L39" s="105"/>
      <c r="M39" s="282"/>
    </row>
    <row r="40" spans="1:13" ht="18.95" customHeight="1">
      <c r="A40" s="296" t="s">
        <v>85</v>
      </c>
      <c r="B40" s="301"/>
      <c r="C40" s="299" t="str">
        <f>JL!F27</f>
        <v>Smažený celerový řízek v sýrové strouhance, bramborová kaše, kyselá okurka</v>
      </c>
      <c r="D40" s="205"/>
      <c r="E40" s="294" t="s">
        <v>31</v>
      </c>
      <c r="F40" s="88"/>
      <c r="G40" s="300"/>
      <c r="H40" s="24"/>
      <c r="I40" s="28"/>
      <c r="J40" s="25"/>
      <c r="K40" s="203"/>
      <c r="L40" s="100"/>
      <c r="M40" s="205"/>
    </row>
    <row r="41" spans="1:13" ht="18.95" customHeight="1">
      <c r="A41" s="296" t="s">
        <v>149</v>
      </c>
      <c r="B41" s="201"/>
      <c r="C41" s="299" t="s">
        <v>166</v>
      </c>
      <c r="D41" s="205"/>
      <c r="E41" s="294" t="s">
        <v>31</v>
      </c>
      <c r="F41" s="88"/>
      <c r="G41" s="300"/>
      <c r="H41" s="24"/>
      <c r="I41" s="28"/>
      <c r="J41" s="25"/>
      <c r="K41" s="94"/>
      <c r="L41" s="105"/>
      <c r="M41" s="282"/>
    </row>
    <row r="42" spans="1:13" ht="18.95" customHeight="1">
      <c r="A42" s="296" t="s">
        <v>227</v>
      </c>
      <c r="B42" s="301"/>
      <c r="C42" s="579" t="str">
        <f>JL!F32</f>
        <v>Kuřecí prsa zapečená se šunkou, blanšírovanou brokolicí a sýrem, smažené bramborové placičky rosties</v>
      </c>
      <c r="D42" s="580"/>
      <c r="E42" s="294"/>
      <c r="F42" s="22"/>
      <c r="G42" s="300"/>
      <c r="H42" s="24"/>
      <c r="I42" s="28"/>
      <c r="J42" s="25"/>
      <c r="K42" s="203"/>
      <c r="L42" s="100"/>
      <c r="M42" s="205"/>
    </row>
    <row r="43" spans="1:13" ht="18.95" customHeight="1">
      <c r="A43" s="278"/>
      <c r="B43" s="94"/>
      <c r="C43" s="278"/>
      <c r="D43" s="205"/>
      <c r="E43" s="294"/>
      <c r="F43" s="88"/>
      <c r="G43" s="302"/>
      <c r="H43" s="24"/>
      <c r="I43" s="28"/>
      <c r="J43" s="25"/>
      <c r="K43" s="94"/>
      <c r="L43" s="105"/>
      <c r="M43" s="282"/>
    </row>
    <row r="44" spans="1:13" ht="18.95" customHeight="1">
      <c r="A44" s="278"/>
      <c r="B44" s="203"/>
      <c r="C44" s="307"/>
      <c r="D44" s="303"/>
      <c r="E44" s="294"/>
      <c r="F44" s="22"/>
      <c r="G44" s="302"/>
      <c r="H44" s="24"/>
      <c r="I44" s="26"/>
      <c r="J44" s="25"/>
      <c r="K44" s="203"/>
      <c r="L44" s="100"/>
      <c r="M44" s="205"/>
    </row>
    <row r="45" spans="1:13" ht="36" customHeight="1">
      <c r="A45" s="293"/>
      <c r="B45" s="94"/>
      <c r="C45" s="278"/>
      <c r="D45" s="205"/>
      <c r="E45" s="294"/>
      <c r="F45" s="22"/>
      <c r="G45" s="302"/>
      <c r="H45" s="24"/>
      <c r="I45" s="28"/>
      <c r="J45" s="25"/>
      <c r="K45" s="94"/>
      <c r="L45" s="105"/>
      <c r="M45" s="282"/>
    </row>
    <row r="46" spans="1:13" ht="18.95" customHeight="1">
      <c r="A46" s="278"/>
      <c r="B46" s="203"/>
      <c r="C46" s="278"/>
      <c r="D46" s="205"/>
      <c r="E46" s="294"/>
      <c r="F46" s="22"/>
      <c r="G46" s="302"/>
      <c r="H46" s="24"/>
      <c r="I46" s="26"/>
      <c r="J46" s="25"/>
      <c r="K46" s="203"/>
      <c r="L46" s="100"/>
      <c r="M46" s="205"/>
    </row>
    <row r="47" spans="1:13" ht="18.95" customHeight="1">
      <c r="A47" s="278"/>
      <c r="B47" s="203"/>
      <c r="C47" s="278"/>
      <c r="D47" s="205"/>
      <c r="E47" s="294"/>
      <c r="F47" s="22"/>
      <c r="G47" s="302"/>
      <c r="H47" s="24"/>
      <c r="I47" s="26"/>
      <c r="J47" s="25"/>
      <c r="K47" s="203"/>
      <c r="L47" s="100"/>
      <c r="M47" s="205"/>
    </row>
    <row r="48" spans="1:13" ht="18.95" customHeight="1">
      <c r="A48" s="278"/>
      <c r="B48" s="203"/>
      <c r="C48" s="278"/>
      <c r="D48" s="203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282"/>
    </row>
    <row r="50" spans="1:13">
      <c r="A50" s="278" t="s">
        <v>44</v>
      </c>
      <c r="B50" s="203"/>
      <c r="C50" s="203"/>
      <c r="D50" s="203"/>
      <c r="E50" s="203"/>
      <c r="F50" s="203"/>
      <c r="G50" s="203"/>
      <c r="H50" s="304"/>
      <c r="I50" s="203"/>
      <c r="J50" s="203"/>
      <c r="K50" s="203"/>
      <c r="L50" s="203"/>
      <c r="M50" s="205"/>
    </row>
    <row r="51" spans="1:13">
      <c r="A51" s="278" t="s">
        <v>33</v>
      </c>
      <c r="B51" s="203"/>
      <c r="C51" s="203"/>
      <c r="D51" s="203"/>
      <c r="E51" s="203"/>
      <c r="F51" s="203"/>
      <c r="G51" s="203" t="s">
        <v>34</v>
      </c>
      <c r="H51" s="203"/>
      <c r="I51" s="203"/>
      <c r="J51" s="203" t="s">
        <v>35</v>
      </c>
      <c r="K51" s="203"/>
      <c r="L51" s="203"/>
      <c r="M51" s="205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172</v>
      </c>
      <c r="K52" s="94"/>
      <c r="L52" s="94"/>
      <c r="M52" s="282"/>
    </row>
    <row r="53" spans="1:13">
      <c r="A53" s="289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290"/>
    </row>
    <row r="54" spans="1:13" ht="84.95" customHeight="1">
      <c r="A54" s="581" t="s">
        <v>49</v>
      </c>
      <c r="B54" s="582"/>
      <c r="C54" s="582"/>
      <c r="D54" s="582"/>
      <c r="E54" s="582"/>
      <c r="F54" s="582"/>
      <c r="G54" s="582"/>
      <c r="H54" s="582"/>
      <c r="I54" s="582"/>
      <c r="J54" s="582"/>
      <c r="K54" s="582"/>
      <c r="L54" s="582"/>
      <c r="M54" s="583"/>
    </row>
    <row r="55" spans="1:13" ht="35.1" customHeight="1">
      <c r="A55" s="274" t="s">
        <v>41</v>
      </c>
      <c r="B55" s="44"/>
      <c r="C55" s="44"/>
      <c r="D55" s="44"/>
      <c r="E55" s="44"/>
      <c r="F55" s="44"/>
      <c r="G55" s="45"/>
      <c r="H55" s="275" t="s">
        <v>11</v>
      </c>
      <c r="I55" s="46">
        <f>I28+1</f>
        <v>45791</v>
      </c>
      <c r="J55" s="44"/>
      <c r="K55" s="44"/>
      <c r="L55" s="44"/>
      <c r="M55" s="276"/>
    </row>
    <row r="56" spans="1:13" ht="16.5" customHeight="1">
      <c r="A56" s="277" t="s">
        <v>12</v>
      </c>
      <c r="B56" s="203"/>
      <c r="C56" s="205"/>
      <c r="D56" s="278" t="s">
        <v>13</v>
      </c>
      <c r="E56" s="203"/>
      <c r="F56" s="203"/>
      <c r="G56" s="203"/>
      <c r="H56" s="277" t="s">
        <v>14</v>
      </c>
      <c r="I56" s="279" t="s">
        <v>43</v>
      </c>
      <c r="J56" s="203"/>
      <c r="K56" s="203"/>
      <c r="L56" s="203"/>
      <c r="M56" s="205"/>
    </row>
    <row r="57" spans="1:13" ht="16.5" customHeight="1">
      <c r="A57" s="280" t="s">
        <v>15</v>
      </c>
      <c r="B57" s="49"/>
      <c r="C57" s="205"/>
      <c r="D57" s="62" t="str">
        <f>D30</f>
        <v>Aerosol-service a. s. Pletený Újezd</v>
      </c>
      <c r="E57" s="49"/>
      <c r="F57" s="49"/>
      <c r="G57" s="49"/>
      <c r="H57" s="280" t="s">
        <v>14</v>
      </c>
      <c r="I57" s="93">
        <f>I30</f>
        <v>0</v>
      </c>
      <c r="J57" s="49"/>
      <c r="K57" s="49"/>
      <c r="L57" s="49"/>
      <c r="M57" s="281"/>
    </row>
    <row r="58" spans="1:13" ht="12.95" customHeight="1">
      <c r="A58" s="51"/>
      <c r="B58" s="94"/>
      <c r="C58" s="51"/>
      <c r="D58" s="282"/>
      <c r="E58" s="94"/>
      <c r="F58" s="12"/>
      <c r="G58" s="94"/>
      <c r="H58" s="94"/>
      <c r="I58" s="94"/>
      <c r="J58" s="94"/>
      <c r="K58" s="282"/>
      <c r="L58" s="51"/>
      <c r="M58" s="282"/>
    </row>
    <row r="59" spans="1:13" ht="18" customHeight="1">
      <c r="A59" s="283"/>
      <c r="B59" s="44"/>
      <c r="C59" s="284" t="s">
        <v>16</v>
      </c>
      <c r="D59" s="276"/>
      <c r="E59" s="52" t="s">
        <v>17</v>
      </c>
      <c r="F59" s="285" t="s">
        <v>18</v>
      </c>
      <c r="G59" s="44" t="s">
        <v>19</v>
      </c>
      <c r="H59" s="44"/>
      <c r="I59" s="16" t="s">
        <v>20</v>
      </c>
      <c r="J59" s="16" t="s">
        <v>21</v>
      </c>
      <c r="K59" s="276"/>
      <c r="L59" s="278" t="s">
        <v>22</v>
      </c>
      <c r="M59" s="205"/>
    </row>
    <row r="60" spans="1:13" ht="15.75" customHeight="1">
      <c r="A60" s="53"/>
      <c r="B60" s="94"/>
      <c r="C60" s="51"/>
      <c r="D60" s="282"/>
      <c r="E60" s="96" t="s">
        <v>23</v>
      </c>
      <c r="F60" s="12"/>
      <c r="G60" s="286" t="s">
        <v>24</v>
      </c>
      <c r="H60" s="52" t="s">
        <v>5</v>
      </c>
      <c r="I60" s="16" t="s">
        <v>25</v>
      </c>
      <c r="J60" s="18" t="s">
        <v>26</v>
      </c>
      <c r="K60" s="282"/>
      <c r="L60" s="96" t="s">
        <v>27</v>
      </c>
      <c r="M60" s="287" t="s">
        <v>28</v>
      </c>
    </row>
    <row r="61" spans="1:13">
      <c r="A61" s="288"/>
      <c r="B61" s="49"/>
      <c r="C61" s="289"/>
      <c r="D61" s="290"/>
      <c r="E61" s="49"/>
      <c r="F61" s="291"/>
      <c r="G61" s="289"/>
      <c r="H61" s="49"/>
      <c r="I61" s="16"/>
      <c r="J61" s="16"/>
      <c r="K61" s="290"/>
      <c r="L61" s="58" t="s">
        <v>29</v>
      </c>
      <c r="M61" s="292" t="s">
        <v>30</v>
      </c>
    </row>
    <row r="62" spans="1:13">
      <c r="A62" s="293">
        <v>1</v>
      </c>
      <c r="B62" s="294"/>
      <c r="C62" s="293">
        <v>2</v>
      </c>
      <c r="D62" s="295"/>
      <c r="E62" s="294">
        <v>3</v>
      </c>
      <c r="F62" s="22">
        <v>4</v>
      </c>
      <c r="G62" s="294">
        <v>5</v>
      </c>
      <c r="H62" s="22">
        <v>6</v>
      </c>
      <c r="I62" s="22">
        <v>7</v>
      </c>
      <c r="J62" s="22">
        <v>8</v>
      </c>
      <c r="K62" s="294"/>
      <c r="L62" s="22">
        <v>9</v>
      </c>
      <c r="M62" s="295">
        <v>10</v>
      </c>
    </row>
    <row r="63" spans="1:13" ht="18.95" customHeight="1">
      <c r="A63" s="296" t="s">
        <v>59</v>
      </c>
      <c r="B63" s="297"/>
      <c r="C63" s="305" t="str">
        <f>JL!I12</f>
        <v>Zeleninový vývar s krupiucí a vejcem</v>
      </c>
      <c r="D63" s="205"/>
      <c r="E63" s="294" t="s">
        <v>31</v>
      </c>
      <c r="F63" s="88"/>
      <c r="G63" s="298"/>
      <c r="H63" s="24"/>
      <c r="I63" s="24"/>
      <c r="J63" s="25"/>
      <c r="K63" s="94"/>
      <c r="L63" s="100"/>
      <c r="M63" s="282"/>
    </row>
    <row r="64" spans="1:13" ht="18.95" customHeight="1">
      <c r="A64" s="296" t="s">
        <v>60</v>
      </c>
      <c r="B64" s="297"/>
      <c r="C64" s="278" t="str">
        <f>JL!I15</f>
        <v>Čočková s párkem</v>
      </c>
      <c r="D64" s="205"/>
      <c r="E64" s="96" t="s">
        <v>31</v>
      </c>
      <c r="F64" s="88"/>
      <c r="G64" s="101"/>
      <c r="H64" s="24"/>
      <c r="I64" s="26"/>
      <c r="J64" s="25"/>
      <c r="K64" s="203"/>
      <c r="L64" s="100"/>
      <c r="M64" s="205"/>
    </row>
    <row r="65" spans="1:13" ht="18.95" customHeight="1">
      <c r="A65" s="296" t="s">
        <v>84</v>
      </c>
      <c r="B65" s="199"/>
      <c r="C65" s="299" t="str">
        <f>JL!I19</f>
        <v>Vepřová krkovička na česneku, dušený špenát, houskové knedlíky</v>
      </c>
      <c r="D65" s="205"/>
      <c r="E65" s="294" t="s">
        <v>31</v>
      </c>
      <c r="F65" s="88"/>
      <c r="G65" s="300"/>
      <c r="H65" s="24"/>
      <c r="I65" s="26"/>
      <c r="J65" s="25"/>
      <c r="K65" s="94"/>
      <c r="L65" s="105"/>
      <c r="M65" s="282"/>
    </row>
    <row r="66" spans="1:13" ht="18.95" customHeight="1">
      <c r="A66" s="296" t="s">
        <v>86</v>
      </c>
      <c r="B66" s="301"/>
      <c r="C66" s="299" t="str">
        <f>JL!I23</f>
        <v>Pečený sekaný řízek se slaninou a sýrem, vařené brambory s máslem, sterilovaná okurka</v>
      </c>
      <c r="D66" s="205"/>
      <c r="E66" s="96" t="s">
        <v>31</v>
      </c>
      <c r="F66" s="88"/>
      <c r="G66" s="300"/>
      <c r="H66" s="24"/>
      <c r="I66" s="28"/>
      <c r="J66" s="25"/>
      <c r="K66" s="94"/>
      <c r="L66" s="105"/>
      <c r="M66" s="282"/>
    </row>
    <row r="67" spans="1:13" ht="18.95" customHeight="1">
      <c r="A67" s="296" t="s">
        <v>85</v>
      </c>
      <c r="B67" s="301"/>
      <c r="C67" s="299" t="str">
        <f>JL!I27</f>
        <v>Plněné tvarohové taštičky sypané praženou strouhankou s cukrem a máslem, mléko</v>
      </c>
      <c r="D67" s="205"/>
      <c r="E67" s="294" t="s">
        <v>31</v>
      </c>
      <c r="F67" s="88"/>
      <c r="G67" s="300"/>
      <c r="H67" s="24"/>
      <c r="I67" s="28"/>
      <c r="J67" s="25"/>
      <c r="K67" s="203"/>
      <c r="L67" s="100"/>
      <c r="M67" s="205"/>
    </row>
    <row r="68" spans="1:13" ht="18.95" customHeight="1">
      <c r="A68" s="296" t="s">
        <v>149</v>
      </c>
      <c r="B68" s="201"/>
      <c r="C68" s="299" t="s">
        <v>166</v>
      </c>
      <c r="D68" s="205"/>
      <c r="E68" s="294" t="s">
        <v>31</v>
      </c>
      <c r="F68" s="88"/>
      <c r="G68" s="300"/>
      <c r="H68" s="24"/>
      <c r="I68" s="28"/>
      <c r="J68" s="25"/>
      <c r="K68" s="94"/>
      <c r="L68" s="105"/>
      <c r="M68" s="282"/>
    </row>
    <row r="69" spans="1:13" ht="18.95" customHeight="1">
      <c r="A69" s="296" t="s">
        <v>227</v>
      </c>
      <c r="B69" s="301"/>
      <c r="C69" s="579" t="str">
        <f>JL!I32</f>
        <v>Uherská roštěná s pikantní omáčkou s paprikami a rajčaty, smažené hranolky</v>
      </c>
      <c r="D69" s="580"/>
      <c r="E69" s="294"/>
      <c r="F69" s="22"/>
      <c r="G69" s="300"/>
      <c r="H69" s="24"/>
      <c r="I69" s="28"/>
      <c r="J69" s="25"/>
      <c r="K69" s="203"/>
      <c r="L69" s="100"/>
      <c r="M69" s="205"/>
    </row>
    <row r="70" spans="1:13" ht="18.95" customHeight="1">
      <c r="A70" s="278"/>
      <c r="B70" s="94"/>
      <c r="C70" s="278"/>
      <c r="D70" s="205"/>
      <c r="E70" s="294"/>
      <c r="F70" s="88"/>
      <c r="G70" s="302"/>
      <c r="H70" s="24"/>
      <c r="I70" s="28"/>
      <c r="J70" s="25"/>
      <c r="K70" s="94"/>
      <c r="L70" s="105"/>
      <c r="M70" s="282"/>
    </row>
    <row r="71" spans="1:13" ht="18.95" customHeight="1">
      <c r="A71" s="278"/>
      <c r="B71" s="203"/>
      <c r="C71" s="307"/>
      <c r="D71" s="303"/>
      <c r="E71" s="294"/>
      <c r="F71" s="22"/>
      <c r="G71" s="302"/>
      <c r="H71" s="24"/>
      <c r="I71" s="26"/>
      <c r="J71" s="25"/>
      <c r="K71" s="203"/>
      <c r="L71" s="100"/>
      <c r="M71" s="205"/>
    </row>
    <row r="72" spans="1:13" ht="36" customHeight="1">
      <c r="A72" s="293"/>
      <c r="B72" s="94"/>
      <c r="C72" s="278"/>
      <c r="D72" s="205"/>
      <c r="E72" s="294"/>
      <c r="F72" s="22"/>
      <c r="G72" s="302"/>
      <c r="H72" s="24"/>
      <c r="I72" s="26"/>
      <c r="J72" s="25"/>
      <c r="K72" s="203"/>
      <c r="L72" s="100"/>
      <c r="M72" s="205"/>
    </row>
    <row r="73" spans="1:13" ht="18.95" customHeight="1">
      <c r="A73" s="278"/>
      <c r="B73" s="203"/>
      <c r="C73" s="278"/>
      <c r="D73" s="205"/>
      <c r="E73" s="294"/>
      <c r="F73" s="22"/>
      <c r="G73" s="302"/>
      <c r="H73" s="24"/>
      <c r="I73" s="28"/>
      <c r="J73" s="25"/>
      <c r="K73" s="94"/>
      <c r="L73" s="105"/>
      <c r="M73" s="282"/>
    </row>
    <row r="74" spans="1:13" ht="18.95" customHeight="1">
      <c r="A74" s="278"/>
      <c r="B74" s="203"/>
      <c r="C74" s="278"/>
      <c r="D74" s="205"/>
      <c r="E74" s="294"/>
      <c r="F74" s="22"/>
      <c r="G74" s="302"/>
      <c r="H74" s="24"/>
      <c r="I74" s="26"/>
      <c r="J74" s="25"/>
      <c r="K74" s="203"/>
      <c r="L74" s="100"/>
      <c r="M74" s="205"/>
    </row>
    <row r="75" spans="1:13" ht="18.95" customHeight="1">
      <c r="A75" s="278"/>
      <c r="B75" s="203"/>
      <c r="C75" s="278"/>
      <c r="D75" s="203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282"/>
    </row>
    <row r="77" spans="1:13">
      <c r="A77" s="278" t="s">
        <v>44</v>
      </c>
      <c r="B77" s="203"/>
      <c r="C77" s="203"/>
      <c r="D77" s="203"/>
      <c r="E77" s="203"/>
      <c r="F77" s="203"/>
      <c r="G77" s="203"/>
      <c r="H77" s="304"/>
      <c r="I77" s="203"/>
      <c r="J77" s="203"/>
      <c r="K77" s="203"/>
      <c r="L77" s="203"/>
      <c r="M77" s="205"/>
    </row>
    <row r="78" spans="1:13">
      <c r="A78" s="278" t="s">
        <v>33</v>
      </c>
      <c r="B78" s="203"/>
      <c r="C78" s="203"/>
      <c r="D78" s="203"/>
      <c r="E78" s="203"/>
      <c r="F78" s="203"/>
      <c r="G78" s="203" t="s">
        <v>34</v>
      </c>
      <c r="H78" s="203"/>
      <c r="I78" s="203"/>
      <c r="J78" s="203" t="s">
        <v>35</v>
      </c>
      <c r="K78" s="203"/>
      <c r="L78" s="203"/>
      <c r="M78" s="205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172</v>
      </c>
      <c r="K79" s="94"/>
      <c r="L79" s="94"/>
      <c r="M79" s="282"/>
    </row>
    <row r="80" spans="1:13">
      <c r="A80" s="289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290"/>
    </row>
    <row r="81" spans="1:13" ht="84.95" customHeight="1">
      <c r="A81" s="581" t="s">
        <v>49</v>
      </c>
      <c r="B81" s="582"/>
      <c r="C81" s="582"/>
      <c r="D81" s="582"/>
      <c r="E81" s="582"/>
      <c r="F81" s="582"/>
      <c r="G81" s="582"/>
      <c r="H81" s="582"/>
      <c r="I81" s="582"/>
      <c r="J81" s="582"/>
      <c r="K81" s="582"/>
      <c r="L81" s="582"/>
      <c r="M81" s="583"/>
    </row>
    <row r="82" spans="1:13" ht="35.1" customHeight="1">
      <c r="A82" s="274" t="s">
        <v>41</v>
      </c>
      <c r="B82" s="44"/>
      <c r="C82" s="44"/>
      <c r="D82" s="44"/>
      <c r="E82" s="44"/>
      <c r="F82" s="44"/>
      <c r="G82" s="45"/>
      <c r="H82" s="275" t="s">
        <v>11</v>
      </c>
      <c r="I82" s="46">
        <f>I55+1</f>
        <v>45792</v>
      </c>
      <c r="J82" s="44"/>
      <c r="K82" s="44"/>
      <c r="L82" s="44"/>
      <c r="M82" s="276"/>
    </row>
    <row r="83" spans="1:13" ht="16.5" customHeight="1">
      <c r="A83" s="277" t="s">
        <v>12</v>
      </c>
      <c r="B83" s="203"/>
      <c r="C83" s="205"/>
      <c r="D83" s="278" t="s">
        <v>13</v>
      </c>
      <c r="E83" s="203"/>
      <c r="F83" s="203"/>
      <c r="G83" s="203"/>
      <c r="H83" s="277" t="s">
        <v>14</v>
      </c>
      <c r="I83" s="279" t="s">
        <v>43</v>
      </c>
      <c r="J83" s="203"/>
      <c r="K83" s="203"/>
      <c r="L83" s="203"/>
      <c r="M83" s="205"/>
    </row>
    <row r="84" spans="1:13" ht="16.5" customHeight="1">
      <c r="A84" s="280" t="s">
        <v>15</v>
      </c>
      <c r="B84" s="49"/>
      <c r="C84" s="205"/>
      <c r="D84" s="62" t="str">
        <f>D57</f>
        <v>Aerosol-service a. s. Pletený Újezd</v>
      </c>
      <c r="E84" s="49"/>
      <c r="F84" s="49"/>
      <c r="G84" s="49"/>
      <c r="H84" s="280" t="s">
        <v>14</v>
      </c>
      <c r="I84" s="93">
        <f>I57</f>
        <v>0</v>
      </c>
      <c r="J84" s="49"/>
      <c r="K84" s="49"/>
      <c r="L84" s="49"/>
      <c r="M84" s="281"/>
    </row>
    <row r="85" spans="1:13" ht="12.95" customHeight="1">
      <c r="A85" s="51"/>
      <c r="B85" s="94"/>
      <c r="C85" s="51"/>
      <c r="D85" s="282"/>
      <c r="E85" s="94"/>
      <c r="F85" s="12"/>
      <c r="G85" s="94"/>
      <c r="H85" s="94"/>
      <c r="I85" s="94"/>
      <c r="J85" s="94"/>
      <c r="K85" s="282"/>
      <c r="L85" s="51"/>
      <c r="M85" s="282"/>
    </row>
    <row r="86" spans="1:13" ht="18" customHeight="1">
      <c r="A86" s="283"/>
      <c r="B86" s="44"/>
      <c r="C86" s="284" t="s">
        <v>16</v>
      </c>
      <c r="D86" s="276"/>
      <c r="E86" s="52" t="s">
        <v>17</v>
      </c>
      <c r="F86" s="285" t="s">
        <v>18</v>
      </c>
      <c r="G86" s="44" t="s">
        <v>19</v>
      </c>
      <c r="H86" s="44"/>
      <c r="I86" s="16" t="s">
        <v>20</v>
      </c>
      <c r="J86" s="16" t="s">
        <v>21</v>
      </c>
      <c r="K86" s="276"/>
      <c r="L86" s="278" t="s">
        <v>22</v>
      </c>
      <c r="M86" s="205"/>
    </row>
    <row r="87" spans="1:13" ht="15.75" customHeight="1">
      <c r="A87" s="53"/>
      <c r="B87" s="94"/>
      <c r="C87" s="51"/>
      <c r="D87" s="282"/>
      <c r="E87" s="96" t="s">
        <v>23</v>
      </c>
      <c r="F87" s="12"/>
      <c r="G87" s="286" t="s">
        <v>24</v>
      </c>
      <c r="H87" s="52" t="s">
        <v>5</v>
      </c>
      <c r="I87" s="16" t="s">
        <v>25</v>
      </c>
      <c r="J87" s="18" t="s">
        <v>26</v>
      </c>
      <c r="K87" s="282"/>
      <c r="L87" s="96" t="s">
        <v>27</v>
      </c>
      <c r="M87" s="287" t="s">
        <v>28</v>
      </c>
    </row>
    <row r="88" spans="1:13">
      <c r="A88" s="288"/>
      <c r="B88" s="49"/>
      <c r="C88" s="289"/>
      <c r="D88" s="290"/>
      <c r="E88" s="49"/>
      <c r="F88" s="291"/>
      <c r="G88" s="289"/>
      <c r="H88" s="49"/>
      <c r="I88" s="16"/>
      <c r="J88" s="16"/>
      <c r="K88" s="290"/>
      <c r="L88" s="58" t="s">
        <v>29</v>
      </c>
      <c r="M88" s="292" t="s">
        <v>30</v>
      </c>
    </row>
    <row r="89" spans="1:13">
      <c r="A89" s="293">
        <v>1</v>
      </c>
      <c r="B89" s="294"/>
      <c r="C89" s="293">
        <v>2</v>
      </c>
      <c r="D89" s="295"/>
      <c r="E89" s="294">
        <v>3</v>
      </c>
      <c r="F89" s="22">
        <v>4</v>
      </c>
      <c r="G89" s="294">
        <v>5</v>
      </c>
      <c r="H89" s="22">
        <v>6</v>
      </c>
      <c r="I89" s="22">
        <v>7</v>
      </c>
      <c r="J89" s="22">
        <v>8</v>
      </c>
      <c r="K89" s="294"/>
      <c r="L89" s="22">
        <v>9</v>
      </c>
      <c r="M89" s="295">
        <v>10</v>
      </c>
    </row>
    <row r="90" spans="1:13" ht="18.95" customHeight="1">
      <c r="A90" s="296" t="s">
        <v>59</v>
      </c>
      <c r="B90" s="297"/>
      <c r="C90" s="278" t="str">
        <f>JL!L12</f>
        <v>Hovězí polévka s těstovinovou rýží</v>
      </c>
      <c r="D90" s="205"/>
      <c r="E90" s="294" t="s">
        <v>31</v>
      </c>
      <c r="F90" s="88"/>
      <c r="G90" s="298"/>
      <c r="H90" s="24"/>
      <c r="I90" s="24"/>
      <c r="J90" s="25"/>
      <c r="K90" s="94"/>
      <c r="L90" s="100"/>
      <c r="M90" s="282"/>
    </row>
    <row r="91" spans="1:13" ht="18.95" customHeight="1">
      <c r="A91" s="296" t="s">
        <v>60</v>
      </c>
      <c r="B91" s="297"/>
      <c r="C91" s="278" t="str">
        <f>JL!L15</f>
        <v>Zelná s paprikou a bramborami</v>
      </c>
      <c r="D91" s="205"/>
      <c r="E91" s="96" t="s">
        <v>31</v>
      </c>
      <c r="F91" s="88"/>
      <c r="G91" s="101"/>
      <c r="H91" s="24"/>
      <c r="I91" s="26"/>
      <c r="J91" s="25"/>
      <c r="K91" s="203"/>
      <c r="L91" s="100"/>
      <c r="M91" s="205"/>
    </row>
    <row r="92" spans="1:13" ht="18.95" customHeight="1">
      <c r="A92" s="296" t="s">
        <v>84</v>
      </c>
      <c r="B92" s="199"/>
      <c r="C92" s="299" t="str">
        <f>JL!L19</f>
        <v>Vepřové karé pečené na uzené slanině s cibulí, se smetanovu omáčkou, jasmínová rýže</v>
      </c>
      <c r="D92" s="205"/>
      <c r="E92" s="294" t="s">
        <v>31</v>
      </c>
      <c r="F92" s="88"/>
      <c r="G92" s="306"/>
      <c r="H92" s="24"/>
      <c r="I92" s="26"/>
      <c r="J92" s="25"/>
      <c r="K92" s="94"/>
      <c r="L92" s="105"/>
      <c r="M92" s="282"/>
    </row>
    <row r="93" spans="1:13" ht="18.95" customHeight="1">
      <c r="A93" s="296" t="s">
        <v>86</v>
      </c>
      <c r="B93" s="301"/>
      <c r="C93" s="299" t="str">
        <f>JL!L23</f>
        <v>Hovězí guláš, houskové knedlíky</v>
      </c>
      <c r="D93" s="205"/>
      <c r="E93" s="96" t="s">
        <v>31</v>
      </c>
      <c r="F93" s="88"/>
      <c r="G93" s="300"/>
      <c r="H93" s="24"/>
      <c r="I93" s="28"/>
      <c r="J93" s="25"/>
      <c r="K93" s="94"/>
      <c r="L93" s="105"/>
      <c r="M93" s="282"/>
    </row>
    <row r="94" spans="1:13" ht="18.95" customHeight="1">
      <c r="A94" s="296" t="s">
        <v>85</v>
      </c>
      <c r="B94" s="301"/>
      <c r="C94" s="299" t="str">
        <f>JL!L27</f>
        <v>Vločkové karbanátky se zeleninou a sýrem, pečené kořeněné brambory, jogurtový dressing</v>
      </c>
      <c r="D94" s="205"/>
      <c r="E94" s="294" t="s">
        <v>31</v>
      </c>
      <c r="F94" s="88"/>
      <c r="G94" s="300"/>
      <c r="H94" s="24"/>
      <c r="I94" s="28"/>
      <c r="J94" s="25"/>
      <c r="K94" s="203"/>
      <c r="L94" s="100"/>
      <c r="M94" s="205"/>
    </row>
    <row r="95" spans="1:13" ht="18.95" customHeight="1">
      <c r="A95" s="296" t="s">
        <v>149</v>
      </c>
      <c r="B95" s="201"/>
      <c r="C95" s="299" t="s">
        <v>166</v>
      </c>
      <c r="D95" s="205"/>
      <c r="E95" s="294" t="s">
        <v>31</v>
      </c>
      <c r="F95" s="88"/>
      <c r="G95" s="300"/>
      <c r="H95" s="24"/>
      <c r="I95" s="28"/>
      <c r="J95" s="25"/>
      <c r="K95" s="94"/>
      <c r="L95" s="105"/>
      <c r="M95" s="282"/>
    </row>
    <row r="96" spans="1:13" ht="18.95" customHeight="1">
      <c r="A96" s="296" t="s">
        <v>227</v>
      </c>
      <c r="B96" s="301"/>
      <c r="C96" s="579" t="str">
        <f>JL!L32</f>
        <v>Plněná vepřová kapsa s nivou a šunkou, smažené americké brambory</v>
      </c>
      <c r="D96" s="580"/>
      <c r="E96" s="294"/>
      <c r="F96" s="22"/>
      <c r="G96" s="300"/>
      <c r="H96" s="24"/>
      <c r="I96" s="28"/>
      <c r="J96" s="25"/>
      <c r="K96" s="203"/>
      <c r="L96" s="100"/>
      <c r="M96" s="205"/>
    </row>
    <row r="97" spans="1:13" ht="18.95" customHeight="1">
      <c r="A97" s="278"/>
      <c r="B97" s="94"/>
      <c r="C97" s="278"/>
      <c r="D97" s="205"/>
      <c r="E97" s="294"/>
      <c r="F97" s="22"/>
      <c r="G97" s="302"/>
      <c r="H97" s="24"/>
      <c r="I97" s="28"/>
      <c r="J97" s="25"/>
      <c r="K97" s="94"/>
      <c r="L97" s="105"/>
      <c r="M97" s="282"/>
    </row>
    <row r="98" spans="1:13" ht="18.95" customHeight="1">
      <c r="A98" s="278"/>
      <c r="B98" s="203"/>
      <c r="C98" s="307"/>
      <c r="D98" s="303"/>
      <c r="E98" s="294"/>
      <c r="F98" s="22"/>
      <c r="G98" s="302"/>
      <c r="H98" s="24"/>
      <c r="I98" s="26"/>
      <c r="J98" s="25"/>
      <c r="K98" s="203"/>
      <c r="L98" s="100"/>
      <c r="M98" s="205"/>
    </row>
    <row r="99" spans="1:13" ht="36" customHeight="1">
      <c r="A99" s="293"/>
      <c r="B99" s="94"/>
      <c r="C99" s="278"/>
      <c r="D99" s="205"/>
      <c r="E99" s="294"/>
      <c r="F99" s="22"/>
      <c r="G99" s="302"/>
      <c r="H99" s="24"/>
      <c r="I99" s="26"/>
      <c r="J99" s="25"/>
      <c r="K99" s="203"/>
      <c r="L99" s="100"/>
      <c r="M99" s="205"/>
    </row>
    <row r="100" spans="1:13" ht="18.95" customHeight="1">
      <c r="A100" s="278"/>
      <c r="B100" s="203"/>
      <c r="C100" s="278"/>
      <c r="D100" s="205"/>
      <c r="E100" s="294"/>
      <c r="F100" s="22"/>
      <c r="G100" s="302"/>
      <c r="H100" s="24"/>
      <c r="I100" s="28"/>
      <c r="J100" s="25"/>
      <c r="K100" s="94"/>
      <c r="L100" s="105"/>
      <c r="M100" s="282"/>
    </row>
    <row r="101" spans="1:13" ht="18.95" customHeight="1">
      <c r="A101" s="278"/>
      <c r="B101" s="203"/>
      <c r="C101" s="278"/>
      <c r="D101" s="205"/>
      <c r="E101" s="294"/>
      <c r="F101" s="22"/>
      <c r="G101" s="302"/>
      <c r="H101" s="24"/>
      <c r="I101" s="26"/>
      <c r="J101" s="25"/>
      <c r="K101" s="203"/>
      <c r="L101" s="100"/>
      <c r="M101" s="205"/>
    </row>
    <row r="102" spans="1:13" ht="18.95" customHeight="1">
      <c r="A102" s="278"/>
      <c r="B102" s="203"/>
      <c r="C102" s="278"/>
      <c r="D102" s="203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282"/>
    </row>
    <row r="104" spans="1:13">
      <c r="A104" s="278" t="s">
        <v>44</v>
      </c>
      <c r="B104" s="203"/>
      <c r="C104" s="203"/>
      <c r="D104" s="203"/>
      <c r="E104" s="203"/>
      <c r="F104" s="203"/>
      <c r="G104" s="203"/>
      <c r="H104" s="304"/>
      <c r="I104" s="203"/>
      <c r="J104" s="203"/>
      <c r="K104" s="203"/>
      <c r="L104" s="203"/>
      <c r="M104" s="205"/>
    </row>
    <row r="105" spans="1:13">
      <c r="A105" s="278" t="s">
        <v>33</v>
      </c>
      <c r="B105" s="203"/>
      <c r="C105" s="203"/>
      <c r="D105" s="203"/>
      <c r="E105" s="203"/>
      <c r="F105" s="203"/>
      <c r="G105" s="203" t="s">
        <v>34</v>
      </c>
      <c r="H105" s="203"/>
      <c r="I105" s="203"/>
      <c r="J105" s="203" t="s">
        <v>35</v>
      </c>
      <c r="K105" s="203"/>
      <c r="L105" s="203"/>
      <c r="M105" s="205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172</v>
      </c>
      <c r="K106" s="94"/>
      <c r="L106" s="94"/>
      <c r="M106" s="282"/>
    </row>
    <row r="107" spans="1:13">
      <c r="A107" s="289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290"/>
    </row>
    <row r="108" spans="1:13" ht="84.95" customHeight="1">
      <c r="A108" s="581" t="s">
        <v>49</v>
      </c>
      <c r="B108" s="582"/>
      <c r="C108" s="582"/>
      <c r="D108" s="582"/>
      <c r="E108" s="582"/>
      <c r="F108" s="582"/>
      <c r="G108" s="582"/>
      <c r="H108" s="582"/>
      <c r="I108" s="582"/>
      <c r="J108" s="582"/>
      <c r="K108" s="582"/>
      <c r="L108" s="582"/>
      <c r="M108" s="583"/>
    </row>
    <row r="109" spans="1:13" ht="35.1" customHeight="1">
      <c r="A109" s="274" t="s">
        <v>41</v>
      </c>
      <c r="B109" s="44"/>
      <c r="C109" s="44"/>
      <c r="D109" s="44"/>
      <c r="E109" s="44"/>
      <c r="F109" s="44"/>
      <c r="G109" s="45"/>
      <c r="H109" s="275" t="s">
        <v>11</v>
      </c>
      <c r="I109" s="46">
        <f>I82+1</f>
        <v>45793</v>
      </c>
      <c r="J109" s="44"/>
      <c r="K109" s="44"/>
      <c r="L109" s="44"/>
      <c r="M109" s="276"/>
    </row>
    <row r="110" spans="1:13" ht="16.5" customHeight="1">
      <c r="A110" s="277" t="s">
        <v>12</v>
      </c>
      <c r="B110" s="203"/>
      <c r="C110" s="205"/>
      <c r="D110" s="278" t="s">
        <v>13</v>
      </c>
      <c r="E110" s="203"/>
      <c r="F110" s="203"/>
      <c r="G110" s="203"/>
      <c r="H110" s="277" t="s">
        <v>14</v>
      </c>
      <c r="I110" s="279" t="s">
        <v>43</v>
      </c>
      <c r="J110" s="203"/>
      <c r="K110" s="203"/>
      <c r="L110" s="203"/>
      <c r="M110" s="205"/>
    </row>
    <row r="111" spans="1:13" ht="16.5" customHeight="1">
      <c r="A111" s="280" t="s">
        <v>15</v>
      </c>
      <c r="B111" s="49"/>
      <c r="C111" s="205"/>
      <c r="D111" s="62" t="str">
        <f>D84</f>
        <v>Aerosol-service a. s. Pletený Újezd</v>
      </c>
      <c r="E111" s="49"/>
      <c r="F111" s="49"/>
      <c r="G111" s="49"/>
      <c r="H111" s="280" t="s">
        <v>14</v>
      </c>
      <c r="I111" s="93">
        <f>I84</f>
        <v>0</v>
      </c>
      <c r="J111" s="49"/>
      <c r="K111" s="49"/>
      <c r="L111" s="49"/>
      <c r="M111" s="281"/>
    </row>
    <row r="112" spans="1:13" ht="12.95" customHeight="1">
      <c r="A112" s="51"/>
      <c r="B112" s="94"/>
      <c r="C112" s="51"/>
      <c r="D112" s="282"/>
      <c r="E112" s="94"/>
      <c r="F112" s="12"/>
      <c r="G112" s="94"/>
      <c r="H112" s="94"/>
      <c r="I112" s="94"/>
      <c r="J112" s="94"/>
      <c r="K112" s="282"/>
      <c r="L112" s="51"/>
      <c r="M112" s="282"/>
    </row>
    <row r="113" spans="1:13" ht="18" customHeight="1">
      <c r="A113" s="283"/>
      <c r="B113" s="44"/>
      <c r="C113" s="284" t="s">
        <v>16</v>
      </c>
      <c r="D113" s="276"/>
      <c r="E113" s="52" t="s">
        <v>17</v>
      </c>
      <c r="F113" s="285" t="s">
        <v>18</v>
      </c>
      <c r="G113" s="44" t="s">
        <v>19</v>
      </c>
      <c r="H113" s="44"/>
      <c r="I113" s="16" t="s">
        <v>20</v>
      </c>
      <c r="J113" s="16" t="s">
        <v>21</v>
      </c>
      <c r="K113" s="276"/>
      <c r="L113" s="278" t="s">
        <v>22</v>
      </c>
      <c r="M113" s="205"/>
    </row>
    <row r="114" spans="1:13" ht="15.75" customHeight="1">
      <c r="A114" s="53"/>
      <c r="B114" s="94"/>
      <c r="C114" s="51"/>
      <c r="D114" s="282"/>
      <c r="E114" s="96" t="s">
        <v>23</v>
      </c>
      <c r="F114" s="12"/>
      <c r="G114" s="286" t="s">
        <v>24</v>
      </c>
      <c r="H114" s="52" t="s">
        <v>5</v>
      </c>
      <c r="I114" s="16" t="s">
        <v>25</v>
      </c>
      <c r="J114" s="18" t="s">
        <v>26</v>
      </c>
      <c r="K114" s="282"/>
      <c r="L114" s="96" t="s">
        <v>27</v>
      </c>
      <c r="M114" s="287" t="s">
        <v>28</v>
      </c>
    </row>
    <row r="115" spans="1:13">
      <c r="A115" s="288"/>
      <c r="B115" s="49"/>
      <c r="C115" s="289"/>
      <c r="D115" s="290"/>
      <c r="E115" s="49"/>
      <c r="F115" s="291"/>
      <c r="G115" s="289"/>
      <c r="H115" s="49"/>
      <c r="I115" s="16"/>
      <c r="J115" s="16"/>
      <c r="K115" s="290"/>
      <c r="L115" s="58" t="s">
        <v>29</v>
      </c>
      <c r="M115" s="292" t="s">
        <v>30</v>
      </c>
    </row>
    <row r="116" spans="1:13">
      <c r="A116" s="293">
        <v>1</v>
      </c>
      <c r="B116" s="294"/>
      <c r="C116" s="293">
        <v>2</v>
      </c>
      <c r="D116" s="295"/>
      <c r="E116" s="294">
        <v>3</v>
      </c>
      <c r="F116" s="22">
        <v>4</v>
      </c>
      <c r="G116" s="294">
        <v>5</v>
      </c>
      <c r="H116" s="22">
        <v>6</v>
      </c>
      <c r="I116" s="22">
        <v>7</v>
      </c>
      <c r="J116" s="22">
        <v>8</v>
      </c>
      <c r="K116" s="294"/>
      <c r="L116" s="22">
        <v>9</v>
      </c>
      <c r="M116" s="295">
        <v>10</v>
      </c>
    </row>
    <row r="117" spans="1:13" ht="18.95" customHeight="1">
      <c r="A117" s="296" t="s">
        <v>59</v>
      </c>
      <c r="B117" s="297"/>
      <c r="C117" s="305" t="str">
        <f>JL!O12</f>
        <v>Slepičí polévka se strouháním a francouzskou zeleninou</v>
      </c>
      <c r="D117" s="205"/>
      <c r="E117" s="294" t="s">
        <v>31</v>
      </c>
      <c r="F117" s="88"/>
      <c r="G117" s="298"/>
      <c r="H117" s="24"/>
      <c r="I117" s="24"/>
      <c r="J117" s="25"/>
      <c r="K117" s="94"/>
      <c r="L117" s="100"/>
      <c r="M117" s="282"/>
    </row>
    <row r="118" spans="1:13" ht="18.95" customHeight="1">
      <c r="A118" s="296" t="s">
        <v>60</v>
      </c>
      <c r="B118" s="297"/>
      <c r="C118" s="278" t="str">
        <f>JL!O15</f>
        <v>Bílá cibulová s bramborem</v>
      </c>
      <c r="D118" s="205"/>
      <c r="E118" s="96" t="s">
        <v>31</v>
      </c>
      <c r="F118" s="88"/>
      <c r="G118" s="101"/>
      <c r="H118" s="24"/>
      <c r="I118" s="26"/>
      <c r="J118" s="25"/>
      <c r="K118" s="203"/>
      <c r="L118" s="100"/>
      <c r="M118" s="205"/>
    </row>
    <row r="119" spans="1:13" ht="18.95" customHeight="1">
      <c r="A119" s="296" t="s">
        <v>84</v>
      </c>
      <c r="B119" s="199"/>
      <c r="C119" s="299" t="str">
        <f>JL!O19</f>
        <v>Smažený vepřový řízek z pečeně, vařené brambory s máslem, kyselá okurka</v>
      </c>
      <c r="D119" s="205"/>
      <c r="E119" s="294" t="s">
        <v>31</v>
      </c>
      <c r="F119" s="88"/>
      <c r="G119" s="300"/>
      <c r="H119" s="24"/>
      <c r="I119" s="26"/>
      <c r="J119" s="25"/>
      <c r="K119" s="94"/>
      <c r="L119" s="105"/>
      <c r="M119" s="282"/>
    </row>
    <row r="120" spans="1:13" ht="18.95" customHeight="1">
      <c r="A120" s="296" t="s">
        <v>86</v>
      </c>
      <c r="B120" s="301"/>
      <c r="C120" s="299" t="str">
        <f>JL!O23</f>
        <v>Kuřecí prsa s olivami a rajčaty ála Marengo, dušená kari rýže</v>
      </c>
      <c r="D120" s="205"/>
      <c r="E120" s="96" t="s">
        <v>31</v>
      </c>
      <c r="F120" s="88"/>
      <c r="G120" s="300"/>
      <c r="H120" s="24"/>
      <c r="I120" s="26"/>
      <c r="J120" s="25"/>
      <c r="K120" s="203"/>
      <c r="L120" s="100"/>
      <c r="M120" s="205"/>
    </row>
    <row r="121" spans="1:13" ht="18.95" customHeight="1">
      <c r="A121" s="296" t="s">
        <v>85</v>
      </c>
      <c r="B121" s="301"/>
      <c r="C121" s="299" t="str">
        <f>JL!O27</f>
        <v>Bulgurové rizoto se zeleninou, strouhaný sýr</v>
      </c>
      <c r="D121" s="205"/>
      <c r="E121" s="294" t="s">
        <v>31</v>
      </c>
      <c r="F121" s="88"/>
      <c r="G121" s="300"/>
      <c r="H121" s="24"/>
      <c r="I121" s="28"/>
      <c r="J121" s="25"/>
      <c r="K121" s="203"/>
      <c r="L121" s="100"/>
      <c r="M121" s="205"/>
    </row>
    <row r="122" spans="1:13" ht="18.95" customHeight="1">
      <c r="A122" s="296" t="s">
        <v>149</v>
      </c>
      <c r="B122" s="201"/>
      <c r="C122" s="299" t="s">
        <v>166</v>
      </c>
      <c r="D122" s="205"/>
      <c r="E122" s="294" t="s">
        <v>31</v>
      </c>
      <c r="F122" s="88"/>
      <c r="G122" s="300"/>
      <c r="H122" s="24"/>
      <c r="I122" s="28"/>
      <c r="J122" s="25"/>
      <c r="K122" s="94"/>
      <c r="L122" s="105"/>
      <c r="M122" s="282"/>
    </row>
    <row r="123" spans="1:13" ht="18.95" customHeight="1">
      <c r="A123" s="296" t="s">
        <v>227</v>
      </c>
      <c r="B123" s="301"/>
      <c r="C123" s="579" t="str">
        <f>JL!O32</f>
        <v>Pomalu pečená vepřová panenka s pečeným česnekem, grilovaná sezónní zelenina (200g)</v>
      </c>
      <c r="D123" s="580"/>
      <c r="E123" s="294"/>
      <c r="F123" s="22"/>
      <c r="G123" s="300"/>
      <c r="H123" s="24"/>
      <c r="I123" s="28"/>
      <c r="J123" s="25"/>
      <c r="K123" s="203"/>
      <c r="L123" s="100"/>
      <c r="M123" s="205"/>
    </row>
    <row r="124" spans="1:13" ht="18.95" customHeight="1">
      <c r="A124" s="278"/>
      <c r="B124" s="94"/>
      <c r="C124" s="278"/>
      <c r="D124" s="205"/>
      <c r="E124" s="294"/>
      <c r="F124" s="22"/>
      <c r="G124" s="302"/>
      <c r="H124" s="24"/>
      <c r="I124" s="28"/>
      <c r="J124" s="25"/>
      <c r="K124" s="94"/>
      <c r="L124" s="105"/>
      <c r="M124" s="282"/>
    </row>
    <row r="125" spans="1:13" ht="18.95" customHeight="1">
      <c r="A125" s="278"/>
      <c r="B125" s="203"/>
      <c r="C125" s="307"/>
      <c r="D125" s="303"/>
      <c r="E125" s="294"/>
      <c r="F125" s="22"/>
      <c r="G125" s="302"/>
      <c r="H125" s="24"/>
      <c r="I125" s="26"/>
      <c r="J125" s="25"/>
      <c r="K125" s="203"/>
      <c r="L125" s="100"/>
      <c r="M125" s="205"/>
    </row>
    <row r="126" spans="1:13" ht="36" customHeight="1">
      <c r="A126" s="293"/>
      <c r="B126" s="94"/>
      <c r="C126" s="278"/>
      <c r="D126" s="205"/>
      <c r="E126" s="294"/>
      <c r="F126" s="22"/>
      <c r="G126" s="302"/>
      <c r="H126" s="24"/>
      <c r="I126" s="26"/>
      <c r="J126" s="25"/>
      <c r="K126" s="203"/>
      <c r="L126" s="100"/>
      <c r="M126" s="205"/>
    </row>
    <row r="127" spans="1:13" ht="18.95" customHeight="1">
      <c r="A127" s="278"/>
      <c r="B127" s="203"/>
      <c r="C127" s="278"/>
      <c r="D127" s="205"/>
      <c r="E127" s="294"/>
      <c r="F127" s="22"/>
      <c r="G127" s="302"/>
      <c r="H127" s="24"/>
      <c r="I127" s="28"/>
      <c r="J127" s="25"/>
      <c r="K127" s="94"/>
      <c r="L127" s="105"/>
      <c r="M127" s="282"/>
    </row>
    <row r="128" spans="1:13" ht="18.95" customHeight="1">
      <c r="A128" s="278"/>
      <c r="B128" s="203"/>
      <c r="C128" s="278"/>
      <c r="D128" s="205"/>
      <c r="E128" s="294"/>
      <c r="F128" s="22"/>
      <c r="G128" s="302"/>
      <c r="H128" s="24"/>
      <c r="I128" s="26"/>
      <c r="J128" s="25"/>
      <c r="K128" s="203"/>
      <c r="L128" s="100"/>
      <c r="M128" s="205"/>
    </row>
    <row r="129" spans="1:13" ht="18.95" customHeight="1">
      <c r="A129" s="278"/>
      <c r="B129" s="203"/>
      <c r="C129" s="278"/>
      <c r="D129" s="203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282"/>
    </row>
    <row r="131" spans="1:13">
      <c r="A131" s="278" t="s">
        <v>44</v>
      </c>
      <c r="B131" s="203"/>
      <c r="C131" s="203"/>
      <c r="D131" s="203"/>
      <c r="E131" s="203"/>
      <c r="F131" s="203"/>
      <c r="G131" s="203"/>
      <c r="H131" s="304"/>
      <c r="I131" s="203"/>
      <c r="J131" s="203"/>
      <c r="K131" s="203"/>
      <c r="L131" s="203"/>
      <c r="M131" s="205"/>
    </row>
    <row r="132" spans="1:13">
      <c r="A132" s="278" t="s">
        <v>33</v>
      </c>
      <c r="B132" s="203"/>
      <c r="C132" s="203"/>
      <c r="D132" s="203"/>
      <c r="E132" s="203"/>
      <c r="F132" s="203"/>
      <c r="G132" s="203" t="s">
        <v>34</v>
      </c>
      <c r="H132" s="203"/>
      <c r="I132" s="203"/>
      <c r="J132" s="203" t="s">
        <v>35</v>
      </c>
      <c r="K132" s="203"/>
      <c r="L132" s="203"/>
      <c r="M132" s="205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172</v>
      </c>
      <c r="K133" s="94"/>
      <c r="L133" s="94"/>
      <c r="M133" s="282"/>
    </row>
    <row r="134" spans="1:13">
      <c r="A134" s="289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290"/>
    </row>
    <row r="135" spans="1:13" ht="84.95" customHeight="1">
      <c r="A135" s="581" t="s">
        <v>49</v>
      </c>
      <c r="B135" s="582"/>
      <c r="C135" s="582"/>
      <c r="D135" s="582"/>
      <c r="E135" s="582"/>
      <c r="F135" s="582"/>
      <c r="G135" s="582"/>
      <c r="H135" s="582"/>
      <c r="I135" s="582"/>
      <c r="J135" s="582"/>
      <c r="K135" s="582"/>
      <c r="L135" s="582"/>
      <c r="M135" s="583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L24"/>
  <sheetViews>
    <sheetView tabSelected="1" zoomScale="95" zoomScaleNormal="95" workbookViewId="0">
      <selection activeCell="D17" sqref="D17"/>
    </sheetView>
  </sheetViews>
  <sheetFormatPr defaultRowHeight="12.75"/>
  <cols>
    <col min="1" max="1" width="3.28515625" style="216" customWidth="1"/>
    <col min="2" max="2" width="8.7109375" style="216" customWidth="1"/>
    <col min="3" max="3" width="20.7109375" style="220" customWidth="1"/>
    <col min="4" max="4" width="8.7109375" style="216" customWidth="1"/>
    <col min="5" max="5" width="20.7109375" style="220" customWidth="1"/>
    <col min="6" max="6" width="8.7109375" style="216" customWidth="1"/>
    <col min="7" max="7" width="20.7109375" style="220" customWidth="1"/>
    <col min="8" max="8" width="8.7109375" style="216" customWidth="1"/>
    <col min="9" max="9" width="20.7109375" style="220" customWidth="1"/>
    <col min="10" max="10" width="8.7109375" style="216" customWidth="1"/>
    <col min="11" max="11" width="20.7109375" style="220" customWidth="1"/>
    <col min="12" max="12" width="3.28515625" style="216" customWidth="1"/>
    <col min="13" max="13" width="10.7109375" style="216" customWidth="1"/>
    <col min="14" max="16384" width="9.140625" style="216"/>
  </cols>
  <sheetData>
    <row r="1" spans="2:12" ht="20.100000000000001" customHeight="1">
      <c r="C1" s="219"/>
      <c r="E1" s="219"/>
      <c r="G1" s="219"/>
      <c r="I1" s="219"/>
      <c r="K1" s="219"/>
    </row>
    <row r="2" spans="2:12" ht="51" customHeight="1" thickBot="1">
      <c r="B2" s="524" t="s">
        <v>98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</row>
    <row r="3" spans="2:12" ht="0.95" customHeight="1" thickBot="1">
      <c r="B3" s="526"/>
      <c r="C3" s="527"/>
      <c r="D3" s="526"/>
      <c r="E3" s="527"/>
      <c r="F3" s="526"/>
      <c r="G3" s="527"/>
      <c r="H3" s="526"/>
      <c r="I3" s="527"/>
      <c r="J3" s="526"/>
      <c r="K3" s="527"/>
    </row>
    <row r="4" spans="2:12" s="223" customFormat="1" ht="21.95" customHeight="1" thickBot="1">
      <c r="B4" s="601" t="s">
        <v>51</v>
      </c>
      <c r="C4" s="602"/>
      <c r="D4" s="601" t="s">
        <v>6</v>
      </c>
      <c r="E4" s="602"/>
      <c r="F4" s="601" t="s">
        <v>52</v>
      </c>
      <c r="G4" s="602"/>
      <c r="H4" s="601" t="s">
        <v>7</v>
      </c>
      <c r="I4" s="602"/>
      <c r="J4" s="601" t="s">
        <v>8</v>
      </c>
      <c r="K4" s="602"/>
    </row>
    <row r="5" spans="2:12" s="227" customFormat="1" ht="20.100000000000001" customHeight="1" thickBot="1">
      <c r="B5" s="599">
        <v>45789</v>
      </c>
      <c r="C5" s="600"/>
      <c r="D5" s="599">
        <v>45790</v>
      </c>
      <c r="E5" s="600"/>
      <c r="F5" s="599">
        <v>45791</v>
      </c>
      <c r="G5" s="600"/>
      <c r="H5" s="599">
        <v>45792</v>
      </c>
      <c r="I5" s="600"/>
      <c r="J5" s="599">
        <v>45793</v>
      </c>
      <c r="K5" s="600"/>
    </row>
    <row r="6" spans="2:12" s="218" customFormat="1" ht="5.0999999999999996" customHeight="1">
      <c r="B6" s="512"/>
      <c r="C6" s="513"/>
      <c r="D6" s="512"/>
      <c r="E6" s="513"/>
      <c r="F6" s="512"/>
      <c r="G6" s="513"/>
      <c r="H6" s="512"/>
      <c r="I6" s="513"/>
      <c r="J6" s="512"/>
      <c r="K6" s="513"/>
    </row>
    <row r="7" spans="2:12" s="218" customFormat="1" ht="20.100000000000001" customHeight="1">
      <c r="B7" s="595" t="s">
        <v>97</v>
      </c>
      <c r="C7" s="596"/>
      <c r="D7" s="595" t="s">
        <v>97</v>
      </c>
      <c r="E7" s="596"/>
      <c r="F7" s="595" t="s">
        <v>97</v>
      </c>
      <c r="G7" s="596"/>
      <c r="H7" s="595" t="s">
        <v>97</v>
      </c>
      <c r="I7" s="596"/>
      <c r="J7" s="595" t="s">
        <v>97</v>
      </c>
      <c r="K7" s="596"/>
    </row>
    <row r="8" spans="2:12" ht="54.95" customHeight="1">
      <c r="B8" s="591" t="s">
        <v>133</v>
      </c>
      <c r="C8" s="592"/>
      <c r="D8" s="591" t="s">
        <v>220</v>
      </c>
      <c r="E8" s="592"/>
      <c r="F8" s="591" t="s">
        <v>223</v>
      </c>
      <c r="G8" s="592"/>
      <c r="H8" s="591" t="s">
        <v>134</v>
      </c>
      <c r="I8" s="592"/>
      <c r="J8" s="591" t="s">
        <v>136</v>
      </c>
      <c r="K8" s="592"/>
    </row>
    <row r="9" spans="2:12" s="226" customFormat="1" ht="15.95" customHeight="1" thickBot="1">
      <c r="B9" s="266" t="s">
        <v>48</v>
      </c>
      <c r="C9" s="225" t="s">
        <v>138</v>
      </c>
      <c r="D9" s="266" t="s">
        <v>48</v>
      </c>
      <c r="E9" s="225" t="s">
        <v>139</v>
      </c>
      <c r="F9" s="266" t="s">
        <v>48</v>
      </c>
      <c r="G9" s="225" t="s">
        <v>206</v>
      </c>
      <c r="H9" s="266" t="s">
        <v>48</v>
      </c>
      <c r="I9" s="225" t="s">
        <v>140</v>
      </c>
      <c r="J9" s="266" t="s">
        <v>48</v>
      </c>
      <c r="K9" s="225" t="s">
        <v>141</v>
      </c>
    </row>
    <row r="10" spans="2:12" s="218" customFormat="1" ht="5.0999999999999996" customHeight="1">
      <c r="B10" s="512"/>
      <c r="C10" s="513"/>
      <c r="D10" s="512"/>
      <c r="E10" s="513"/>
      <c r="F10" s="512"/>
      <c r="G10" s="513"/>
      <c r="H10" s="512"/>
      <c r="I10" s="513"/>
      <c r="J10" s="512"/>
      <c r="K10" s="513"/>
    </row>
    <row r="11" spans="2:12" ht="20.100000000000001" customHeight="1">
      <c r="B11" s="589" t="s">
        <v>93</v>
      </c>
      <c r="C11" s="590"/>
      <c r="D11" s="589" t="s">
        <v>93</v>
      </c>
      <c r="E11" s="590"/>
      <c r="F11" s="589" t="s">
        <v>93</v>
      </c>
      <c r="G11" s="590"/>
      <c r="H11" s="589" t="s">
        <v>93</v>
      </c>
      <c r="I11" s="590"/>
      <c r="J11" s="589" t="s">
        <v>93</v>
      </c>
      <c r="K11" s="590"/>
    </row>
    <row r="12" spans="2:12" ht="45" customHeight="1">
      <c r="B12" s="585" t="s">
        <v>112</v>
      </c>
      <c r="C12" s="586"/>
      <c r="D12" s="597" t="s">
        <v>120</v>
      </c>
      <c r="E12" s="598"/>
      <c r="F12" s="585" t="s">
        <v>187</v>
      </c>
      <c r="G12" s="586"/>
      <c r="H12" s="585" t="s">
        <v>121</v>
      </c>
      <c r="I12" s="586"/>
      <c r="J12" s="585" t="s">
        <v>122</v>
      </c>
      <c r="K12" s="586"/>
    </row>
    <row r="13" spans="2:12" s="226" customFormat="1" ht="15.95" customHeight="1" thickBot="1">
      <c r="B13" s="266" t="s">
        <v>48</v>
      </c>
      <c r="C13" s="225" t="s">
        <v>129</v>
      </c>
      <c r="D13" s="266" t="s">
        <v>48</v>
      </c>
      <c r="E13" s="225" t="s">
        <v>124</v>
      </c>
      <c r="F13" s="266" t="s">
        <v>48</v>
      </c>
      <c r="G13" s="225" t="s">
        <v>114</v>
      </c>
      <c r="H13" s="266" t="s">
        <v>48</v>
      </c>
      <c r="I13" s="225" t="s">
        <v>126</v>
      </c>
      <c r="J13" s="266" t="s">
        <v>48</v>
      </c>
      <c r="K13" s="225" t="s">
        <v>127</v>
      </c>
    </row>
    <row r="14" spans="2:12" s="218" customFormat="1" ht="5.0999999999999996" customHeight="1">
      <c r="B14" s="512"/>
      <c r="C14" s="513"/>
      <c r="D14" s="512"/>
      <c r="E14" s="513"/>
      <c r="F14" s="512"/>
      <c r="G14" s="513"/>
      <c r="H14" s="512"/>
      <c r="I14" s="513"/>
      <c r="J14" s="512"/>
      <c r="K14" s="513"/>
    </row>
    <row r="15" spans="2:12" ht="20.100000000000001" customHeight="1">
      <c r="B15" s="514" t="s">
        <v>94</v>
      </c>
      <c r="C15" s="584"/>
      <c r="D15" s="514" t="s">
        <v>94</v>
      </c>
      <c r="E15" s="584"/>
      <c r="F15" s="514" t="s">
        <v>94</v>
      </c>
      <c r="G15" s="584"/>
      <c r="H15" s="514" t="s">
        <v>94</v>
      </c>
      <c r="I15" s="584"/>
      <c r="J15" s="514" t="s">
        <v>94</v>
      </c>
      <c r="K15" s="584"/>
    </row>
    <row r="16" spans="2:12" s="267" customFormat="1" ht="84.95" customHeight="1">
      <c r="B16" s="587" t="s">
        <v>181</v>
      </c>
      <c r="C16" s="588"/>
      <c r="D16" s="587" t="s">
        <v>267</v>
      </c>
      <c r="E16" s="588"/>
      <c r="F16" s="587" t="s">
        <v>217</v>
      </c>
      <c r="G16" s="588"/>
      <c r="H16" s="587" t="s">
        <v>265</v>
      </c>
      <c r="I16" s="588"/>
      <c r="J16" s="587" t="s">
        <v>266</v>
      </c>
      <c r="K16" s="588"/>
    </row>
    <row r="17" spans="2:11" s="226" customFormat="1" ht="15.95" customHeight="1" thickBot="1">
      <c r="B17" s="266" t="s">
        <v>48</v>
      </c>
      <c r="C17" s="225" t="s">
        <v>182</v>
      </c>
      <c r="D17" s="266" t="s">
        <v>48</v>
      </c>
      <c r="E17" s="225" t="s">
        <v>201</v>
      </c>
      <c r="F17" s="266" t="s">
        <v>48</v>
      </c>
      <c r="G17" s="225" t="s">
        <v>218</v>
      </c>
      <c r="H17" s="266" t="s">
        <v>48</v>
      </c>
      <c r="I17" s="225" t="s">
        <v>203</v>
      </c>
      <c r="J17" s="266" t="s">
        <v>48</v>
      </c>
      <c r="K17" s="225" t="s">
        <v>237</v>
      </c>
    </row>
    <row r="18" spans="2:11" s="218" customFormat="1" ht="5.0999999999999996" customHeight="1">
      <c r="B18" s="512"/>
      <c r="C18" s="513"/>
      <c r="D18" s="512"/>
      <c r="E18" s="513"/>
      <c r="F18" s="512"/>
      <c r="G18" s="513"/>
      <c r="H18" s="512"/>
      <c r="I18" s="513"/>
      <c r="J18" s="512"/>
      <c r="K18" s="513"/>
    </row>
    <row r="19" spans="2:11" ht="20.100000000000001" customHeight="1">
      <c r="B19" s="593" t="s">
        <v>99</v>
      </c>
      <c r="C19" s="594"/>
      <c r="D19" s="593" t="s">
        <v>99</v>
      </c>
      <c r="E19" s="594"/>
      <c r="F19" s="593" t="s">
        <v>99</v>
      </c>
      <c r="G19" s="594"/>
      <c r="H19" s="593" t="s">
        <v>99</v>
      </c>
      <c r="I19" s="594"/>
      <c r="J19" s="593" t="s">
        <v>99</v>
      </c>
      <c r="K19" s="594"/>
    </row>
    <row r="20" spans="2:11" ht="54.95" customHeight="1">
      <c r="B20" s="591" t="s">
        <v>221</v>
      </c>
      <c r="C20" s="592"/>
      <c r="D20" s="591" t="s">
        <v>137</v>
      </c>
      <c r="E20" s="592"/>
      <c r="F20" s="591" t="s">
        <v>222</v>
      </c>
      <c r="G20" s="592"/>
      <c r="H20" s="591" t="s">
        <v>179</v>
      </c>
      <c r="I20" s="592"/>
      <c r="J20" s="591" t="s">
        <v>135</v>
      </c>
      <c r="K20" s="592"/>
    </row>
    <row r="21" spans="2:11" s="226" customFormat="1" ht="15.95" customHeight="1" thickBot="1">
      <c r="B21" s="266" t="s">
        <v>48</v>
      </c>
      <c r="C21" s="225" t="s">
        <v>138</v>
      </c>
      <c r="D21" s="266" t="s">
        <v>48</v>
      </c>
      <c r="E21" s="225" t="s">
        <v>142</v>
      </c>
      <c r="F21" s="266" t="s">
        <v>48</v>
      </c>
      <c r="G21" s="225">
        <v>7.9</v>
      </c>
      <c r="H21" s="266" t="s">
        <v>48</v>
      </c>
      <c r="I21" s="225" t="s">
        <v>138</v>
      </c>
      <c r="J21" s="266" t="s">
        <v>48</v>
      </c>
      <c r="K21" s="225" t="s">
        <v>143</v>
      </c>
    </row>
    <row r="22" spans="2:11" ht="0.95" customHeight="1" thickBot="1">
      <c r="B22" s="221"/>
      <c r="C22" s="222"/>
      <c r="D22" s="221"/>
      <c r="E22" s="222"/>
      <c r="F22" s="221"/>
      <c r="G22" s="222"/>
      <c r="H22" s="221"/>
      <c r="I22" s="222"/>
      <c r="J22" s="221"/>
      <c r="K22" s="222"/>
    </row>
    <row r="23" spans="2:11" ht="12" customHeight="1"/>
    <row r="24" spans="2:11" s="217" customFormat="1">
      <c r="B24" s="521" t="s">
        <v>96</v>
      </c>
      <c r="C24" s="521"/>
      <c r="E24" s="522" t="s">
        <v>95</v>
      </c>
      <c r="F24" s="522"/>
      <c r="G24" s="522"/>
      <c r="H24" s="522"/>
      <c r="I24" s="522"/>
      <c r="J24" s="522"/>
      <c r="K24" s="522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5" zoomScaleNormal="95" workbookViewId="0">
      <selection activeCell="H20" sqref="H20:I20"/>
    </sheetView>
  </sheetViews>
  <sheetFormatPr defaultRowHeight="12.75"/>
  <cols>
    <col min="1" max="1" width="3.28515625" style="216" customWidth="1"/>
    <col min="2" max="2" width="8.7109375" style="216" customWidth="1"/>
    <col min="3" max="3" width="27.7109375" style="220" customWidth="1"/>
    <col min="4" max="4" width="8.7109375" style="216" customWidth="1"/>
    <col min="5" max="5" width="27.7109375" style="220" customWidth="1"/>
    <col min="6" max="6" width="8.7109375" style="216" customWidth="1"/>
    <col min="7" max="7" width="27.7109375" style="220" customWidth="1"/>
    <col min="8" max="8" width="8.7109375" style="216" customWidth="1"/>
    <col min="9" max="9" width="27.7109375" style="220" customWidth="1"/>
    <col min="10" max="10" width="8.7109375" style="216" customWidth="1"/>
    <col min="11" max="11" width="27.7109375" style="220" customWidth="1"/>
    <col min="12" max="12" width="3.28515625" style="216" customWidth="1"/>
    <col min="13" max="13" width="10.7109375" style="216" customWidth="1"/>
    <col min="14" max="16384" width="9.140625" style="216"/>
  </cols>
  <sheetData>
    <row r="1" spans="2:12" ht="20.100000000000001" customHeight="1">
      <c r="C1" s="219"/>
      <c r="E1" s="219"/>
      <c r="G1" s="219"/>
      <c r="I1" s="219"/>
      <c r="K1" s="219"/>
    </row>
    <row r="2" spans="2:12" ht="51" customHeight="1" thickBot="1">
      <c r="B2" s="524" t="s">
        <v>98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</row>
    <row r="3" spans="2:12" ht="0.95" customHeight="1" thickBot="1">
      <c r="B3" s="526"/>
      <c r="C3" s="527"/>
      <c r="D3" s="526"/>
      <c r="E3" s="527"/>
      <c r="F3" s="526"/>
      <c r="G3" s="527"/>
      <c r="H3" s="526"/>
      <c r="I3" s="527"/>
      <c r="J3" s="526"/>
      <c r="K3" s="527"/>
    </row>
    <row r="4" spans="2:12" s="223" customFormat="1" ht="21.95" customHeight="1" thickBot="1">
      <c r="B4" s="538" t="str">
        <f>JL!B9</f>
        <v>PONDĚLÍ</v>
      </c>
      <c r="C4" s="539"/>
      <c r="D4" s="538" t="str">
        <f>JL!E9</f>
        <v>ÚTERÝ</v>
      </c>
      <c r="E4" s="539"/>
      <c r="F4" s="538" t="str">
        <f>JL!H9</f>
        <v>STŘEDA</v>
      </c>
      <c r="G4" s="539"/>
      <c r="H4" s="538" t="str">
        <f>JL!K9</f>
        <v>ČTVRTEK</v>
      </c>
      <c r="I4" s="539"/>
      <c r="J4" s="538" t="str">
        <f>JL!N9</f>
        <v>PÁTEK</v>
      </c>
      <c r="K4" s="539"/>
    </row>
    <row r="5" spans="2:12" s="227" customFormat="1" ht="20.100000000000001" customHeight="1" thickBot="1">
      <c r="B5" s="523">
        <f>JL!B10</f>
        <v>45789</v>
      </c>
      <c r="C5" s="540"/>
      <c r="D5" s="523">
        <f>B5+1</f>
        <v>45790</v>
      </c>
      <c r="E5" s="540"/>
      <c r="F5" s="523">
        <f t="shared" ref="F5" si="0">D5+1</f>
        <v>45791</v>
      </c>
      <c r="G5" s="540"/>
      <c r="H5" s="523">
        <f t="shared" ref="H5" si="1">F5+1</f>
        <v>45792</v>
      </c>
      <c r="I5" s="540"/>
      <c r="J5" s="523">
        <f t="shared" ref="J5" si="2">H5+1</f>
        <v>45793</v>
      </c>
      <c r="K5" s="540"/>
    </row>
    <row r="6" spans="2:12" s="218" customFormat="1" ht="5.0999999999999996" customHeight="1">
      <c r="B6" s="515"/>
      <c r="C6" s="516"/>
      <c r="D6" s="515"/>
      <c r="E6" s="516"/>
      <c r="F6" s="515"/>
      <c r="G6" s="516"/>
      <c r="H6" s="515"/>
      <c r="I6" s="516"/>
      <c r="J6" s="515"/>
      <c r="K6" s="516"/>
    </row>
    <row r="7" spans="2:12" s="231" customFormat="1" ht="24.95" customHeight="1">
      <c r="B7" s="536" t="s">
        <v>105</v>
      </c>
      <c r="C7" s="537"/>
      <c r="D7" s="536" t="s">
        <v>101</v>
      </c>
      <c r="E7" s="537"/>
      <c r="F7" s="536" t="s">
        <v>102</v>
      </c>
      <c r="G7" s="537"/>
      <c r="H7" s="536" t="s">
        <v>103</v>
      </c>
      <c r="I7" s="537"/>
      <c r="J7" s="536" t="s">
        <v>104</v>
      </c>
      <c r="K7" s="537"/>
    </row>
    <row r="8" spans="2:12" s="229" customFormat="1" ht="275.10000000000002" customHeight="1">
      <c r="B8" s="530" t="str">
        <f>'JL ŠKOLKA'!B8</f>
        <v>Sladký loupák, kakao (Granko)</v>
      </c>
      <c r="C8" s="531"/>
      <c r="D8" s="530" t="str">
        <f>'JL ŠKOLKA'!D8</f>
        <v>Vícezrnný toastový chléb s vajíčkovou pomazánkou a okurkou</v>
      </c>
      <c r="E8" s="531"/>
      <c r="F8" s="530" t="str">
        <f>'JL ŠKOLKA'!F8</f>
        <v>Domácí smetanovo-tvarohový "Pacholík", piškoty, ovoce</v>
      </c>
      <c r="G8" s="531"/>
      <c r="H8" s="530" t="str">
        <f>'JL ŠKOLKA'!H8</f>
        <v>Vícezrnný rohlík se sýrovo-mrkvovou pomazánkou</v>
      </c>
      <c r="I8" s="531"/>
      <c r="J8" s="530" t="str">
        <f>'JL ŠKOLKA'!J8</f>
        <v>Chléb s tvarohovo-hráškovou pomazánkou</v>
      </c>
      <c r="K8" s="531"/>
    </row>
    <row r="9" spans="2:12" s="226" customFormat="1" ht="15.95" customHeight="1" thickBot="1">
      <c r="B9" s="224" t="s">
        <v>48</v>
      </c>
      <c r="C9" s="228">
        <f>JL!D42</f>
        <v>0</v>
      </c>
      <c r="D9" s="224" t="s">
        <v>48</v>
      </c>
      <c r="E9" s="228">
        <f>JL!G42</f>
        <v>0</v>
      </c>
      <c r="F9" s="224" t="s">
        <v>48</v>
      </c>
      <c r="G9" s="228">
        <f>JL!J42</f>
        <v>0</v>
      </c>
      <c r="H9" s="224" t="s">
        <v>48</v>
      </c>
      <c r="I9" s="228">
        <f>JL!M42</f>
        <v>0</v>
      </c>
      <c r="J9" s="224" t="s">
        <v>48</v>
      </c>
      <c r="K9" s="228">
        <f>JL!P42</f>
        <v>0</v>
      </c>
    </row>
    <row r="10" spans="2:12" s="218" customFormat="1" ht="5.0999999999999996" customHeight="1">
      <c r="B10" s="517"/>
      <c r="C10" s="518"/>
      <c r="D10" s="517"/>
      <c r="E10" s="518"/>
      <c r="F10" s="517"/>
      <c r="G10" s="518"/>
      <c r="H10" s="517"/>
      <c r="I10" s="518"/>
      <c r="J10" s="517"/>
      <c r="K10" s="518"/>
    </row>
    <row r="11" spans="2:12" ht="20.100000000000001" hidden="1" customHeight="1">
      <c r="B11" s="519" t="s">
        <v>93</v>
      </c>
      <c r="C11" s="520"/>
      <c r="D11" s="519" t="s">
        <v>93</v>
      </c>
      <c r="E11" s="520"/>
      <c r="F11" s="519" t="s">
        <v>93</v>
      </c>
      <c r="G11" s="520"/>
      <c r="H11" s="519" t="s">
        <v>93</v>
      </c>
      <c r="I11" s="520"/>
      <c r="J11" s="519" t="s">
        <v>93</v>
      </c>
      <c r="K11" s="520"/>
    </row>
    <row r="12" spans="2:12" s="229" customFormat="1" ht="30" hidden="1" customHeight="1">
      <c r="B12" s="532" t="str">
        <f>JL!C15</f>
        <v>Zeleninový krém z kořenové zeleniny s pečiv. krutony</v>
      </c>
      <c r="C12" s="533"/>
      <c r="D12" s="532" t="str">
        <f>JL!F12</f>
        <v>Hovězí s masem, nudlemi a zeleninou</v>
      </c>
      <c r="E12" s="533"/>
      <c r="F12" s="532" t="str">
        <f>JL!I15</f>
        <v>Čočková s párkem</v>
      </c>
      <c r="G12" s="533"/>
      <c r="H12" s="532" t="str">
        <f>JL!L12</f>
        <v>Hovězí polévka s těstovinovou rýží</v>
      </c>
      <c r="I12" s="533"/>
      <c r="J12" s="532" t="str">
        <f>JL!O12</f>
        <v>Slepičí polévka se strouháním a francouzskou zeleninou</v>
      </c>
      <c r="K12" s="533"/>
    </row>
    <row r="13" spans="2:12" s="226" customFormat="1" ht="15.95" hidden="1" customHeight="1" thickBot="1">
      <c r="B13" s="224" t="s">
        <v>48</v>
      </c>
      <c r="C13" s="225">
        <f>JL!D16</f>
        <v>0</v>
      </c>
      <c r="D13" s="224" t="s">
        <v>48</v>
      </c>
      <c r="E13" s="225" t="str">
        <f>JL!G13</f>
        <v>1a,3,9</v>
      </c>
      <c r="F13" s="224" t="s">
        <v>48</v>
      </c>
      <c r="G13" s="225" t="str">
        <f>JL!J16</f>
        <v>1a, 9, 6</v>
      </c>
      <c r="H13" s="224" t="s">
        <v>48</v>
      </c>
      <c r="I13" s="225" t="str">
        <f>JL!M13</f>
        <v>1a,9,3</v>
      </c>
      <c r="J13" s="224" t="s">
        <v>48</v>
      </c>
      <c r="K13" s="225" t="str">
        <f>JL!P13</f>
        <v>1a, 3, 9, 7</v>
      </c>
    </row>
    <row r="14" spans="2:12" s="218" customFormat="1" ht="5.0999999999999996" hidden="1" customHeight="1">
      <c r="B14" s="517"/>
      <c r="C14" s="518"/>
      <c r="D14" s="517"/>
      <c r="E14" s="518"/>
      <c r="F14" s="517"/>
      <c r="G14" s="518"/>
      <c r="H14" s="517"/>
      <c r="I14" s="518"/>
      <c r="J14" s="517"/>
      <c r="K14" s="518"/>
    </row>
    <row r="15" spans="2:12" ht="20.100000000000001" hidden="1" customHeight="1">
      <c r="B15" s="534" t="s">
        <v>94</v>
      </c>
      <c r="C15" s="535"/>
      <c r="D15" s="534" t="s">
        <v>94</v>
      </c>
      <c r="E15" s="535"/>
      <c r="F15" s="534" t="s">
        <v>94</v>
      </c>
      <c r="G15" s="535"/>
      <c r="H15" s="534" t="s">
        <v>94</v>
      </c>
      <c r="I15" s="535"/>
      <c r="J15" s="534" t="s">
        <v>94</v>
      </c>
      <c r="K15" s="535"/>
    </row>
    <row r="16" spans="2:12" s="229" customFormat="1" ht="84.95" hidden="1" customHeight="1">
      <c r="B16" s="532" t="str">
        <f>JL!C23</f>
        <v>Kuřecí nudličky ve sladkokyselé omáčce se zeleninou, dušená rýže</v>
      </c>
      <c r="C16" s="533"/>
      <c r="D16" s="532" t="str">
        <f>JL!F27</f>
        <v>Smažený celerový řízek v sýrové strouhance, bramborová kaše, kyselá okurka</v>
      </c>
      <c r="E16" s="533"/>
      <c r="F16" s="532" t="str">
        <f>JL!I23</f>
        <v>Pečený sekaný řízek se slaninou a sýrem, vařené brambory s máslem, sterilovaná okurka</v>
      </c>
      <c r="G16" s="533"/>
      <c r="H16" s="532" t="str">
        <f>JL!L23</f>
        <v>Hovězí guláš, houskové knedlíky</v>
      </c>
      <c r="I16" s="533"/>
      <c r="J16" s="532" t="str">
        <f>JL!O19</f>
        <v>Smažený vepřový řízek z pečeně, vařené brambory s máslem, kyselá okurka</v>
      </c>
      <c r="K16" s="533"/>
    </row>
    <row r="17" spans="2:11" s="226" customFormat="1" ht="15.95" hidden="1" customHeight="1" thickBot="1">
      <c r="B17" s="224" t="s">
        <v>48</v>
      </c>
      <c r="C17" s="225" t="str">
        <f>JL!D21</f>
        <v>1a,9,7,3</v>
      </c>
      <c r="D17" s="224" t="s">
        <v>48</v>
      </c>
      <c r="E17" s="225" t="str">
        <f>JL!G29</f>
        <v>1a,3,7,10</v>
      </c>
      <c r="F17" s="224" t="s">
        <v>48</v>
      </c>
      <c r="G17" s="225" t="str">
        <f>JL!J25</f>
        <v>1a, 3, 7, 9, 10</v>
      </c>
      <c r="H17" s="224" t="s">
        <v>48</v>
      </c>
      <c r="I17" s="225" t="str">
        <f>JL!M25</f>
        <v>1a,3,6,7</v>
      </c>
      <c r="J17" s="224" t="s">
        <v>48</v>
      </c>
      <c r="K17" s="225" t="str">
        <f>JL!P21</f>
        <v>1a,3,6,7,10</v>
      </c>
    </row>
    <row r="18" spans="2:11" s="218" customFormat="1" ht="5.0999999999999996" hidden="1" customHeight="1">
      <c r="B18" s="517"/>
      <c r="C18" s="518"/>
      <c r="D18" s="517"/>
      <c r="E18" s="518"/>
      <c r="F18" s="517"/>
      <c r="G18" s="518"/>
      <c r="H18" s="517"/>
      <c r="I18" s="518"/>
      <c r="J18" s="517"/>
      <c r="K18" s="518"/>
    </row>
    <row r="19" spans="2:11" s="230" customFormat="1" ht="24.95" customHeight="1">
      <c r="B19" s="528" t="s">
        <v>100</v>
      </c>
      <c r="C19" s="529"/>
      <c r="D19" s="528" t="str">
        <f>B19</f>
        <v>ODPOLEDNÍ SVAČINKA (11:00)</v>
      </c>
      <c r="E19" s="529"/>
      <c r="F19" s="528" t="str">
        <f>D19</f>
        <v>ODPOLEDNÍ SVAČINKA (11:00)</v>
      </c>
      <c r="G19" s="529"/>
      <c r="H19" s="528" t="str">
        <f>F19</f>
        <v>ODPOLEDNÍ SVAČINKA (11:00)</v>
      </c>
      <c r="I19" s="529"/>
      <c r="J19" s="528" t="str">
        <f>H19</f>
        <v>ODPOLEDNÍ SVAČINKA (11:00)</v>
      </c>
      <c r="K19" s="529"/>
    </row>
    <row r="20" spans="2:11" s="229" customFormat="1" ht="275.10000000000002" customHeight="1">
      <c r="B20" s="530" t="str">
        <f>'JL ŠKOLKA'!B20</f>
        <v>Obložený rohlík s máslem, šunkou a sýrem, ovoce</v>
      </c>
      <c r="C20" s="531"/>
      <c r="D20" s="530" t="str">
        <f>'JL ŠKOLKA'!D20</f>
        <v>Selský rohlík s rybičkovou pomazánkou</v>
      </c>
      <c r="E20" s="531"/>
      <c r="F20" s="530" t="str">
        <f>'JL ŠKOLKA'!F20</f>
        <v>Kukuřičný pufovaný chlebík s ochucenou lučinou</v>
      </c>
      <c r="G20" s="531"/>
      <c r="H20" s="530" t="str">
        <f>'JL ŠKOLKA'!H20</f>
        <v>Kefírová buchta s čoko-polevou (koláč na plechu), mléko</v>
      </c>
      <c r="I20" s="531"/>
      <c r="J20" s="530" t="str">
        <f>'JL ŠKOLKA'!J20</f>
        <v>Veka s medovým máslem, ovoce</v>
      </c>
      <c r="K20" s="531"/>
    </row>
    <row r="21" spans="2:11" s="226" customFormat="1" ht="15.95" customHeight="1" thickBot="1">
      <c r="B21" s="224" t="s">
        <v>48</v>
      </c>
      <c r="C21" s="228">
        <f>JL!D48</f>
        <v>0</v>
      </c>
      <c r="D21" s="224" t="s">
        <v>48</v>
      </c>
      <c r="E21" s="228">
        <f>JL!G48</f>
        <v>0</v>
      </c>
      <c r="F21" s="224" t="s">
        <v>48</v>
      </c>
      <c r="G21" s="228">
        <f>JL!J48</f>
        <v>0</v>
      </c>
      <c r="H21" s="224" t="s">
        <v>48</v>
      </c>
      <c r="I21" s="228">
        <f>JL!M48</f>
        <v>0</v>
      </c>
      <c r="J21" s="224" t="s">
        <v>48</v>
      </c>
      <c r="K21" s="228">
        <f>JL!P48</f>
        <v>0</v>
      </c>
    </row>
    <row r="22" spans="2:11" ht="0.95" customHeight="1" thickBot="1">
      <c r="B22" s="221"/>
      <c r="C22" s="222"/>
      <c r="D22" s="221"/>
      <c r="E22" s="222"/>
      <c r="F22" s="221"/>
      <c r="G22" s="222"/>
      <c r="H22" s="221"/>
      <c r="I22" s="222"/>
      <c r="J22" s="221"/>
      <c r="K22" s="222"/>
    </row>
    <row r="23" spans="2:11" ht="12" customHeight="1"/>
    <row r="24" spans="2:11" s="217" customFormat="1">
      <c r="B24" s="521" t="s">
        <v>96</v>
      </c>
      <c r="C24" s="521"/>
      <c r="E24" s="522" t="s">
        <v>95</v>
      </c>
      <c r="F24" s="522"/>
      <c r="G24" s="522"/>
      <c r="H24" s="522"/>
      <c r="I24" s="522"/>
      <c r="J24" s="522"/>
      <c r="K24" s="522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4" customWidth="1"/>
    <col min="2" max="2" width="10.140625" style="64" customWidth="1"/>
    <col min="3" max="4" width="15.7109375" style="64" customWidth="1"/>
    <col min="5" max="8" width="12.7109375" style="64" customWidth="1"/>
    <col min="9" max="10" width="12.7109375" style="64" hidden="1" customWidth="1"/>
    <col min="11" max="11" width="20.7109375" style="64" customWidth="1"/>
    <col min="12" max="13" width="12.7109375" style="64" customWidth="1"/>
    <col min="14" max="16384" width="9.140625" style="64"/>
  </cols>
  <sheetData>
    <row r="1" spans="1:13" ht="35.1" customHeight="1" thickTop="1" thickBot="1">
      <c r="A1" s="560" t="s">
        <v>56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2"/>
    </row>
    <row r="2" spans="1:13" s="69" customFormat="1" ht="18" customHeight="1" thickTop="1" thickBot="1">
      <c r="A2" s="65" t="s">
        <v>57</v>
      </c>
      <c r="B2" s="65" t="s">
        <v>58</v>
      </c>
      <c r="C2" s="66" t="s">
        <v>59</v>
      </c>
      <c r="D2" s="67" t="s">
        <v>60</v>
      </c>
      <c r="E2" s="563" t="s">
        <v>61</v>
      </c>
      <c r="F2" s="563"/>
      <c r="G2" s="563" t="s">
        <v>62</v>
      </c>
      <c r="H2" s="563"/>
      <c r="I2" s="563" t="s">
        <v>63</v>
      </c>
      <c r="J2" s="563"/>
      <c r="K2" s="68" t="s">
        <v>64</v>
      </c>
      <c r="L2" s="564" t="s">
        <v>65</v>
      </c>
      <c r="M2" s="564"/>
    </row>
    <row r="3" spans="1:13" s="74" customFormat="1" ht="15" customHeight="1" thickTop="1" thickBot="1">
      <c r="A3" s="557">
        <f>JL!B10</f>
        <v>45789</v>
      </c>
      <c r="B3" s="558" t="s">
        <v>51</v>
      </c>
      <c r="C3" s="559" t="str">
        <f>JL!C12</f>
        <v>Drůbeží polévka s rýží a hráškem</v>
      </c>
      <c r="D3" s="559" t="str">
        <f>JL!C15</f>
        <v>Zeleninový krém z kořenové zeleniny s pečiv. krutony</v>
      </c>
      <c r="E3" s="70" t="s">
        <v>53</v>
      </c>
      <c r="F3" s="71" t="s">
        <v>55</v>
      </c>
      <c r="G3" s="70" t="s">
        <v>53</v>
      </c>
      <c r="H3" s="71" t="s">
        <v>55</v>
      </c>
      <c r="I3" s="70" t="s">
        <v>53</v>
      </c>
      <c r="J3" s="71" t="s">
        <v>55</v>
      </c>
      <c r="K3" s="72" t="s">
        <v>54</v>
      </c>
      <c r="L3" s="70"/>
      <c r="M3" s="73" t="s">
        <v>66</v>
      </c>
    </row>
    <row r="4" spans="1:13" s="76" customFormat="1" ht="35.1" customHeight="1" thickBot="1">
      <c r="A4" s="546"/>
      <c r="B4" s="548"/>
      <c r="C4" s="551"/>
      <c r="D4" s="551"/>
      <c r="E4" s="554" t="str">
        <f>JL!C19</f>
        <v>Hovězí vařené (zadní), rajská omáčka, vařené těstoviny</v>
      </c>
      <c r="F4" s="555"/>
      <c r="G4" s="554" t="str">
        <f>JL!C23</f>
        <v>Kuřecí nudličky ve sladkokyselé omáčce se zeleninou, dušená rýže</v>
      </c>
      <c r="H4" s="555"/>
      <c r="I4" s="554" t="str">
        <f>JL!E23</f>
        <v>2.</v>
      </c>
      <c r="J4" s="555"/>
      <c r="K4" s="75" t="str">
        <f>JL!C27</f>
        <v>Gratinovaný květák se sýrem a vejci, vařené brambory s másem</v>
      </c>
      <c r="L4" s="554" t="str">
        <f>JL!C32</f>
        <v>Vepřový kotlet s anglickou slaninou, sterilovanými okurkami a krémovými žampiony, smažené krokety</v>
      </c>
      <c r="M4" s="556"/>
    </row>
    <row r="5" spans="1:13" s="81" customFormat="1" ht="26.1" customHeight="1" thickBot="1">
      <c r="A5" s="546"/>
      <c r="B5" s="548"/>
      <c r="C5" s="77">
        <v>6.12</v>
      </c>
      <c r="D5" s="77">
        <v>5.43</v>
      </c>
      <c r="E5" s="78">
        <v>33.799999999999997</v>
      </c>
      <c r="F5" s="79">
        <v>37.36</v>
      </c>
      <c r="G5" s="78">
        <v>33.03</v>
      </c>
      <c r="H5" s="79"/>
      <c r="I5" s="78"/>
      <c r="J5" s="79"/>
      <c r="K5" s="77">
        <v>25.42</v>
      </c>
      <c r="L5" s="78"/>
      <c r="M5" s="80">
        <v>49.36</v>
      </c>
    </row>
    <row r="6" spans="1:13" s="74" customFormat="1" ht="15" customHeight="1" thickBot="1">
      <c r="A6" s="546">
        <f>A3+1</f>
        <v>45790</v>
      </c>
      <c r="B6" s="548" t="s">
        <v>6</v>
      </c>
      <c r="C6" s="550" t="str">
        <f>JL!F12</f>
        <v>Hovězí s masem, nudlemi a zeleninou</v>
      </c>
      <c r="D6" s="550" t="str">
        <f>JL!F15</f>
        <v>Dršťková polévka</v>
      </c>
      <c r="E6" s="82" t="s">
        <v>53</v>
      </c>
      <c r="F6" s="83" t="s">
        <v>55</v>
      </c>
      <c r="G6" s="82" t="s">
        <v>53</v>
      </c>
      <c r="H6" s="83" t="s">
        <v>55</v>
      </c>
      <c r="I6" s="82" t="s">
        <v>53</v>
      </c>
      <c r="J6" s="83" t="s">
        <v>55</v>
      </c>
      <c r="K6" s="84" t="s">
        <v>54</v>
      </c>
      <c r="L6" s="82"/>
      <c r="M6" s="85" t="s">
        <v>66</v>
      </c>
    </row>
    <row r="7" spans="1:13" s="76" customFormat="1" ht="35.1" customHeight="1" thickBot="1">
      <c r="A7" s="546"/>
      <c r="B7" s="548"/>
      <c r="C7" s="551"/>
      <c r="D7" s="551"/>
      <c r="E7" s="542" t="str">
        <f>JL!F19</f>
        <v>Plněná kuřecí roláda mletým masem, vařené brambory, zelný salát s mrkví</v>
      </c>
      <c r="F7" s="543"/>
      <c r="G7" s="542" t="str">
        <f>JL!F23</f>
        <v>Boloňské špagety s hovězím masem, strouhaný eidam</v>
      </c>
      <c r="H7" s="543"/>
      <c r="I7" s="542" t="e">
        <f>JL!#REF!</f>
        <v>#REF!</v>
      </c>
      <c r="J7" s="543"/>
      <c r="K7" s="86" t="str">
        <f>JL!F27</f>
        <v>Smažený celerový řízek v sýrové strouhance, bramborová kaše, kyselá okurka</v>
      </c>
      <c r="L7" s="544" t="str">
        <f>JL!F32</f>
        <v>Kuřecí prsa zapečená se šunkou, blanšírovanou brokolicí a sýrem, smažené bramborové placičky rosties</v>
      </c>
      <c r="M7" s="545"/>
    </row>
    <row r="8" spans="1:13" s="81" customFormat="1" ht="26.1" customHeight="1" thickBot="1">
      <c r="A8" s="546"/>
      <c r="B8" s="548"/>
      <c r="C8" s="77">
        <v>6.38</v>
      </c>
      <c r="D8" s="77">
        <v>6.21</v>
      </c>
      <c r="E8" s="78">
        <v>37.67</v>
      </c>
      <c r="F8" s="79">
        <v>40.67</v>
      </c>
      <c r="G8" s="78">
        <v>33.21</v>
      </c>
      <c r="H8" s="79">
        <v>35.75</v>
      </c>
      <c r="I8" s="78"/>
      <c r="J8" s="79"/>
      <c r="K8" s="77">
        <v>29.48</v>
      </c>
      <c r="L8" s="78"/>
      <c r="M8" s="80">
        <v>48.44</v>
      </c>
    </row>
    <row r="9" spans="1:13" s="74" customFormat="1" ht="15" customHeight="1" thickBot="1">
      <c r="A9" s="546">
        <f t="shared" ref="A9" si="0">A6+1</f>
        <v>45791</v>
      </c>
      <c r="B9" s="548" t="s">
        <v>52</v>
      </c>
      <c r="C9" s="550" t="str">
        <f>JL!I12</f>
        <v>Zeleninový vývar s krupiucí a vejcem</v>
      </c>
      <c r="D9" s="550" t="str">
        <f>JL!I15</f>
        <v>Čočková s párkem</v>
      </c>
      <c r="E9" s="82" t="s">
        <v>53</v>
      </c>
      <c r="F9" s="83" t="s">
        <v>55</v>
      </c>
      <c r="G9" s="82" t="s">
        <v>53</v>
      </c>
      <c r="H9" s="83" t="s">
        <v>55</v>
      </c>
      <c r="I9" s="82" t="s">
        <v>53</v>
      </c>
      <c r="J9" s="83" t="s">
        <v>55</v>
      </c>
      <c r="K9" s="84" t="s">
        <v>54</v>
      </c>
      <c r="L9" s="82"/>
      <c r="M9" s="85" t="s">
        <v>66</v>
      </c>
    </row>
    <row r="10" spans="1:13" s="76" customFormat="1" ht="35.1" customHeight="1" thickBot="1">
      <c r="A10" s="546"/>
      <c r="B10" s="548"/>
      <c r="C10" s="551"/>
      <c r="D10" s="551"/>
      <c r="E10" s="542" t="str">
        <f>JL!I19</f>
        <v>Vepřová krkovička na česneku, dušený špenát, houskové knedlíky</v>
      </c>
      <c r="F10" s="543"/>
      <c r="G10" s="542" t="str">
        <f>JL!I23</f>
        <v>Pečený sekaný řízek se slaninou a sýrem, vařené brambory s máslem, sterilovaná okurka</v>
      </c>
      <c r="H10" s="543"/>
      <c r="I10" s="544" t="e">
        <f>JL!#REF!</f>
        <v>#REF!</v>
      </c>
      <c r="J10" s="552"/>
      <c r="K10" s="86" t="str">
        <f>JL!I27</f>
        <v>Plněné tvarohové taštičky sypané praženou strouhankou s cukrem a máslem, mléko</v>
      </c>
      <c r="L10" s="542" t="str">
        <f>JL!H32</f>
        <v>4.</v>
      </c>
      <c r="M10" s="553"/>
    </row>
    <row r="11" spans="1:13" s="81" customFormat="1" ht="26.1" customHeight="1" thickBot="1">
      <c r="A11" s="546"/>
      <c r="B11" s="548"/>
      <c r="C11" s="77">
        <v>6.91</v>
      </c>
      <c r="D11" s="77">
        <v>7.29</v>
      </c>
      <c r="E11" s="78">
        <v>32.56</v>
      </c>
      <c r="F11" s="79">
        <v>35.43</v>
      </c>
      <c r="G11" s="78">
        <v>29.46</v>
      </c>
      <c r="H11" s="79">
        <v>32.26</v>
      </c>
      <c r="I11" s="78"/>
      <c r="J11" s="79"/>
      <c r="K11" s="77">
        <v>26.95</v>
      </c>
      <c r="L11" s="78"/>
      <c r="M11" s="80">
        <v>48.32</v>
      </c>
    </row>
    <row r="12" spans="1:13" s="74" customFormat="1" ht="15" customHeight="1" thickBot="1">
      <c r="A12" s="546">
        <f t="shared" ref="A12" si="1">A9+1</f>
        <v>45792</v>
      </c>
      <c r="B12" s="548" t="s">
        <v>7</v>
      </c>
      <c r="C12" s="550" t="str">
        <f>JL!L12</f>
        <v>Hovězí polévka s těstovinovou rýží</v>
      </c>
      <c r="D12" s="550" t="str">
        <f>JL!L15</f>
        <v>Zelná s paprikou a bramborami</v>
      </c>
      <c r="E12" s="82" t="s">
        <v>53</v>
      </c>
      <c r="F12" s="83" t="s">
        <v>55</v>
      </c>
      <c r="G12" s="82" t="s">
        <v>89</v>
      </c>
      <c r="H12" s="83"/>
      <c r="I12" s="82" t="s">
        <v>53</v>
      </c>
      <c r="J12" s="83" t="s">
        <v>55</v>
      </c>
      <c r="K12" s="84" t="s">
        <v>54</v>
      </c>
      <c r="L12" s="82"/>
      <c r="M12" s="85" t="s">
        <v>66</v>
      </c>
    </row>
    <row r="13" spans="1:13" s="76" customFormat="1" ht="35.1" customHeight="1" thickBot="1">
      <c r="A13" s="546"/>
      <c r="B13" s="548"/>
      <c r="C13" s="551"/>
      <c r="D13" s="551"/>
      <c r="E13" s="542" t="str">
        <f>JL!L19</f>
        <v>Vepřové karé pečené na uzené slanině s cibulí, se smetanovu omáčkou, jasmínová rýže</v>
      </c>
      <c r="F13" s="543"/>
      <c r="G13" s="542" t="str">
        <f>JL!L23</f>
        <v>Hovězí guláš, houskové knedlíky</v>
      </c>
      <c r="H13" s="543"/>
      <c r="I13" s="542" t="e">
        <f>JL!#REF!</f>
        <v>#REF!</v>
      </c>
      <c r="J13" s="543"/>
      <c r="K13" s="86" t="str">
        <f>JL!L27</f>
        <v>Vločkové karbanátky se zeleninou a sýrem, pečené kořeněné brambory, jogurtový dressing</v>
      </c>
      <c r="L13" s="544" t="str">
        <f>JL!L32</f>
        <v>Plněná vepřová kapsa s nivou a šunkou, smažené americké brambory</v>
      </c>
      <c r="M13" s="545"/>
    </row>
    <row r="14" spans="1:13" s="81" customFormat="1" ht="26.1" customHeight="1" thickBot="1">
      <c r="A14" s="546"/>
      <c r="B14" s="548"/>
      <c r="C14" s="77">
        <v>5.08</v>
      </c>
      <c r="D14" s="77">
        <v>7.12</v>
      </c>
      <c r="E14" s="78">
        <v>29.48</v>
      </c>
      <c r="F14" s="79"/>
      <c r="G14" s="78">
        <v>31.09</v>
      </c>
      <c r="H14" s="79"/>
      <c r="I14" s="78"/>
      <c r="J14" s="79"/>
      <c r="K14" s="77">
        <v>26.47</v>
      </c>
      <c r="L14" s="78"/>
      <c r="M14" s="80">
        <v>68.599999999999994</v>
      </c>
    </row>
    <row r="15" spans="1:13" s="74" customFormat="1" ht="15" customHeight="1" thickBot="1">
      <c r="A15" s="546">
        <f t="shared" ref="A15" si="2">A12+1</f>
        <v>45793</v>
      </c>
      <c r="B15" s="548" t="s">
        <v>8</v>
      </c>
      <c r="C15" s="550" t="str">
        <f>JL!O12</f>
        <v>Slepičí polévka se strouháním a francouzskou zeleninou</v>
      </c>
      <c r="D15" s="550" t="str">
        <f>JL!O15</f>
        <v>Bílá cibulová s bramborem</v>
      </c>
      <c r="E15" s="82" t="s">
        <v>53</v>
      </c>
      <c r="F15" s="83" t="s">
        <v>55</v>
      </c>
      <c r="G15" s="82" t="s">
        <v>53</v>
      </c>
      <c r="H15" s="83" t="s">
        <v>55</v>
      </c>
      <c r="I15" s="82" t="s">
        <v>53</v>
      </c>
      <c r="J15" s="83" t="s">
        <v>55</v>
      </c>
      <c r="K15" s="84" t="s">
        <v>54</v>
      </c>
      <c r="L15" s="82"/>
      <c r="M15" s="85" t="s">
        <v>66</v>
      </c>
    </row>
    <row r="16" spans="1:13" s="76" customFormat="1" ht="35.1" customHeight="1" thickBot="1">
      <c r="A16" s="546"/>
      <c r="B16" s="548"/>
      <c r="C16" s="551"/>
      <c r="D16" s="551"/>
      <c r="E16" s="542" t="str">
        <f>JL!O19</f>
        <v>Smažený vepřový řízek z pečeně, vařené brambory s máslem, kyselá okurka</v>
      </c>
      <c r="F16" s="543"/>
      <c r="G16" s="542" t="str">
        <f>JL!O23</f>
        <v>Kuřecí prsa s olivami a rajčaty ála Marengo, dušená kari rýže</v>
      </c>
      <c r="H16" s="543"/>
      <c r="I16" s="544" t="e">
        <f>JL!#REF!</f>
        <v>#REF!</v>
      </c>
      <c r="J16" s="552"/>
      <c r="K16" s="86" t="str">
        <f>JL!O27</f>
        <v>Bulgurové rizoto se zeleninou, strouhaný sýr</v>
      </c>
      <c r="L16" s="542" t="str">
        <f>JL!O32</f>
        <v>Pomalu pečená vepřová panenka s pečeným česnekem, grilovaná sezónní zelenina (200g)</v>
      </c>
      <c r="M16" s="553"/>
    </row>
    <row r="17" spans="1:13" s="81" customFormat="1" ht="26.1" customHeight="1" thickBot="1">
      <c r="A17" s="547"/>
      <c r="B17" s="549"/>
      <c r="C17" s="77">
        <v>6.67</v>
      </c>
      <c r="D17" s="77">
        <v>9.6300000000000008</v>
      </c>
      <c r="E17" s="78">
        <v>28.01</v>
      </c>
      <c r="F17" s="79">
        <v>31.08</v>
      </c>
      <c r="G17" s="78">
        <v>37.46</v>
      </c>
      <c r="H17" s="79"/>
      <c r="I17" s="78"/>
      <c r="J17" s="79"/>
      <c r="K17" s="77">
        <v>21.78</v>
      </c>
      <c r="L17" s="78"/>
      <c r="M17" s="80">
        <v>46.41</v>
      </c>
    </row>
    <row r="18" spans="1:13" ht="20.25" customHeight="1" thickTop="1">
      <c r="A18" s="87"/>
    </row>
    <row r="19" spans="1:13" ht="31.5" customHeight="1">
      <c r="A19" s="541" t="s">
        <v>67</v>
      </c>
      <c r="B19" s="541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EDC7C-EC9C-4C83-895B-8733800069B1}">
  <sheetPr>
    <tabColor rgb="FFFFC000"/>
  </sheetPr>
  <dimension ref="A1:J192"/>
  <sheetViews>
    <sheetView showGridLines="0" zoomScale="85" zoomScaleNormal="85" workbookViewId="0">
      <selection activeCell="H20" sqref="H20:I20"/>
    </sheetView>
  </sheetViews>
  <sheetFormatPr defaultRowHeight="15.75"/>
  <cols>
    <col min="1" max="1" width="10.140625" style="310" bestFit="1" customWidth="1"/>
    <col min="2" max="2" width="12.7109375" style="311" customWidth="1"/>
    <col min="3" max="3" width="5.7109375" style="312" bestFit="1" customWidth="1"/>
    <col min="4" max="4" width="63.42578125" style="313" customWidth="1"/>
    <col min="5" max="5" width="34.42578125" style="310" customWidth="1"/>
    <col min="6" max="8" width="9.140625" style="310"/>
    <col min="9" max="9" width="22" style="310" customWidth="1"/>
    <col min="10" max="16384" width="9.140625" style="310"/>
  </cols>
  <sheetData>
    <row r="1" spans="1:10" ht="15" customHeight="1"/>
    <row r="2" spans="1:10" ht="15" customHeight="1">
      <c r="I2" s="314" t="s">
        <v>152</v>
      </c>
      <c r="J2" s="314"/>
    </row>
    <row r="3" spans="1:10" ht="15" customHeight="1">
      <c r="I3" s="315" t="s">
        <v>153</v>
      </c>
      <c r="J3" s="316" t="s">
        <v>154</v>
      </c>
    </row>
    <row r="4" spans="1:10" ht="18.95" customHeight="1">
      <c r="E4" s="317" t="s">
        <v>155</v>
      </c>
      <c r="I4" s="315" t="s">
        <v>156</v>
      </c>
      <c r="J4" s="316" t="s">
        <v>157</v>
      </c>
    </row>
    <row r="5" spans="1:10" ht="18.95" customHeight="1">
      <c r="A5" s="565">
        <f>B5</f>
        <v>45789</v>
      </c>
      <c r="B5" s="318">
        <f>JL!B10</f>
        <v>45789</v>
      </c>
      <c r="C5" s="405" t="s">
        <v>158</v>
      </c>
      <c r="D5" s="406" t="str">
        <f>JL!C15</f>
        <v>Zeleninový krém z kořenové zeleniny s pečiv. krutony</v>
      </c>
      <c r="E5" s="407">
        <f>JL!D16</f>
        <v>0</v>
      </c>
    </row>
    <row r="6" spans="1:10" ht="18.95" customHeight="1">
      <c r="A6" s="565"/>
      <c r="C6" s="405" t="s">
        <v>159</v>
      </c>
      <c r="D6" s="406" t="str">
        <f>JL!C19</f>
        <v>Hovězí vařené (zadní), rajská omáčka, vařené těstoviny</v>
      </c>
      <c r="E6" s="407" t="str">
        <f>JL!D21</f>
        <v>1a,9,7,3</v>
      </c>
    </row>
    <row r="7" spans="1:10" ht="18.95" customHeight="1">
      <c r="A7" s="565"/>
      <c r="C7" s="405" t="s">
        <v>160</v>
      </c>
      <c r="D7" s="406" t="str">
        <f>JL!C23</f>
        <v>Kuřecí nudličky ve sladkokyselé omáčce se zeleninou, dušená rýže</v>
      </c>
      <c r="E7" s="408" t="str">
        <f>JL!D25</f>
        <v>1a,7,12</v>
      </c>
    </row>
    <row r="8" spans="1:10" ht="18.95" customHeight="1">
      <c r="A8" s="565"/>
      <c r="C8" s="405" t="s">
        <v>161</v>
      </c>
      <c r="D8" s="406" t="str">
        <f>JL!C27</f>
        <v>Gratinovaný květák se sýrem a vejci, vařené brambory s másem</v>
      </c>
      <c r="E8" s="407" t="str">
        <f>JL!D29</f>
        <v>1a, 3, 7, 12</v>
      </c>
    </row>
    <row r="9" spans="1:10" ht="18.95" customHeight="1">
      <c r="A9" s="565"/>
      <c r="C9" s="405" t="s">
        <v>162</v>
      </c>
      <c r="D9" s="406" t="str">
        <f>JL!C52</f>
        <v>340g Zeleninový talíř s cherry rajčátky a mozzarellou</v>
      </c>
      <c r="E9" s="407" t="str">
        <f>JL!D54</f>
        <v xml:space="preserve"> 7, 12,10,3</v>
      </c>
    </row>
    <row r="10" spans="1:10" ht="18.95" customHeight="1">
      <c r="A10" s="404"/>
      <c r="C10" s="405" t="s">
        <v>226</v>
      </c>
      <c r="D10" s="406" t="str">
        <f>JL!C32</f>
        <v>Vepřový kotlet s anglickou slaninou, sterilovanými okurkami a krémovými žampiony, smažené krokety</v>
      </c>
      <c r="E10" s="407" t="str">
        <f>JL!D34</f>
        <v>1a,10,7,12</v>
      </c>
    </row>
    <row r="11" spans="1:10" ht="18.95" customHeight="1">
      <c r="E11" s="409"/>
    </row>
    <row r="12" spans="1:10" ht="18.95" customHeight="1">
      <c r="A12" s="565">
        <f>A5+1</f>
        <v>45790</v>
      </c>
      <c r="B12" s="319">
        <f>B5+1</f>
        <v>45790</v>
      </c>
      <c r="C12" s="405" t="s">
        <v>158</v>
      </c>
      <c r="D12" s="411" t="str">
        <f>JL!F12</f>
        <v>Hovězí s masem, nudlemi a zeleninou</v>
      </c>
      <c r="E12" s="407" t="str">
        <f>JL!G13</f>
        <v>1a,3,9</v>
      </c>
    </row>
    <row r="13" spans="1:10" ht="18.95" customHeight="1">
      <c r="A13" s="565"/>
      <c r="C13" s="405" t="s">
        <v>159</v>
      </c>
      <c r="D13" s="406" t="str">
        <f>JL!F19</f>
        <v>Plněná kuřecí roláda mletým masem, vařené brambory, zelný salát s mrkví</v>
      </c>
      <c r="E13" s="407" t="str">
        <f>JL!G21</f>
        <v>1a,3,9,10</v>
      </c>
    </row>
    <row r="14" spans="1:10" ht="18.95" customHeight="1">
      <c r="A14" s="565"/>
      <c r="C14" s="405" t="s">
        <v>160</v>
      </c>
      <c r="D14" s="406" t="str">
        <f>JL!F23</f>
        <v>Boloňské špagety s hovězím masem, strouhaný eidam</v>
      </c>
      <c r="E14" s="408" t="str">
        <f>JL!G25</f>
        <v>1a,7,9</v>
      </c>
    </row>
    <row r="15" spans="1:10" ht="18.95" customHeight="1">
      <c r="A15" s="565"/>
      <c r="C15" s="405" t="s">
        <v>161</v>
      </c>
      <c r="D15" s="406" t="str">
        <f>JL!F27</f>
        <v>Smažený celerový řízek v sýrové strouhance, bramborová kaše, kyselá okurka</v>
      </c>
      <c r="E15" s="407" t="str">
        <f>JL!G29</f>
        <v>1a,3,7,10</v>
      </c>
    </row>
    <row r="16" spans="1:10" ht="18.95" customHeight="1">
      <c r="A16" s="565"/>
      <c r="C16" s="405" t="s">
        <v>162</v>
      </c>
      <c r="D16" s="406" t="str">
        <f>JL!F52</f>
        <v>345g Zelrninový talíř s tuňákem a vařeným vejcem</v>
      </c>
      <c r="E16" s="410" t="str">
        <f>JL!G54</f>
        <v xml:space="preserve"> 3, 4,10</v>
      </c>
    </row>
    <row r="17" spans="1:5" ht="18.95" customHeight="1">
      <c r="A17" s="404"/>
      <c r="C17" s="405" t="s">
        <v>226</v>
      </c>
      <c r="D17" s="406" t="str">
        <f>JL!F32</f>
        <v>Kuřecí prsa zapečená se šunkou, blanšírovanou brokolicí a sýrem, smažené bramborové placičky rosties</v>
      </c>
      <c r="E17" s="407" t="str">
        <f>JL!G34</f>
        <v>1a,3,7</v>
      </c>
    </row>
    <row r="18" spans="1:5" ht="18.95" customHeight="1">
      <c r="E18" s="409"/>
    </row>
    <row r="19" spans="1:5" ht="18.95" customHeight="1">
      <c r="A19" s="565">
        <f>B19</f>
        <v>45791</v>
      </c>
      <c r="B19" s="319">
        <f>B12+1</f>
        <v>45791</v>
      </c>
      <c r="C19" s="405" t="s">
        <v>158</v>
      </c>
      <c r="D19" s="406" t="str">
        <f>JL!I15</f>
        <v>Čočková s párkem</v>
      </c>
      <c r="E19" s="407" t="str">
        <f>JL!J16</f>
        <v>1a, 9, 6</v>
      </c>
    </row>
    <row r="20" spans="1:5" ht="18.95" customHeight="1">
      <c r="A20" s="565"/>
      <c r="C20" s="405" t="s">
        <v>159</v>
      </c>
      <c r="D20" s="406" t="str">
        <f>JL!I19</f>
        <v>Vepřová krkovička na česneku, dušený špenát, houskové knedlíky</v>
      </c>
      <c r="E20" s="407" t="str">
        <f>JL!J21</f>
        <v>1a, 3, 7, 12, 6</v>
      </c>
    </row>
    <row r="21" spans="1:5" ht="18.95" customHeight="1">
      <c r="A21" s="565"/>
      <c r="C21" s="405" t="s">
        <v>160</v>
      </c>
      <c r="D21" s="406" t="str">
        <f>JL!I23</f>
        <v>Pečený sekaný řízek se slaninou a sýrem, vařené brambory s máslem, sterilovaná okurka</v>
      </c>
      <c r="E21" s="408" t="str">
        <f>JL!J25</f>
        <v>1a, 3, 7, 9, 10</v>
      </c>
    </row>
    <row r="22" spans="1:5" ht="18.95" customHeight="1">
      <c r="A22" s="565"/>
      <c r="C22" s="405" t="s">
        <v>161</v>
      </c>
      <c r="D22" s="406" t="str">
        <f>JL!I27</f>
        <v>Plněné tvarohové taštičky sypané praženou strouhankou s cukrem a máslem, mléko</v>
      </c>
      <c r="E22" s="407" t="str">
        <f>JL!J29</f>
        <v>1a,3,7,6</v>
      </c>
    </row>
    <row r="23" spans="1:5" ht="18.95" customHeight="1">
      <c r="A23" s="565"/>
      <c r="C23" s="405" t="s">
        <v>162</v>
      </c>
      <c r="D23" s="406" t="str">
        <f>JL!I52</f>
        <v>340g Zeleninový talíř se smaženým sojovým masem a dressingem</v>
      </c>
      <c r="E23" s="407" t="str">
        <f>JL!J54</f>
        <v>6,9,7,10</v>
      </c>
    </row>
    <row r="24" spans="1:5" ht="18.95" customHeight="1">
      <c r="A24" s="404"/>
      <c r="C24" s="405" t="s">
        <v>226</v>
      </c>
      <c r="D24" s="406" t="str">
        <f>JL!I32</f>
        <v>Uherská roštěná s pikantní omáčkou s paprikami a rajčaty, smažené hranolky</v>
      </c>
      <c r="E24" s="407" t="str">
        <f>JL!J34</f>
        <v>1a,7,10,3</v>
      </c>
    </row>
    <row r="25" spans="1:5" ht="18.95" customHeight="1">
      <c r="E25" s="409"/>
    </row>
    <row r="26" spans="1:5" ht="18.95" customHeight="1">
      <c r="A26" s="565">
        <f>B26</f>
        <v>45792</v>
      </c>
      <c r="B26" s="319">
        <f>B19+1</f>
        <v>45792</v>
      </c>
      <c r="C26" s="405" t="s">
        <v>158</v>
      </c>
      <c r="D26" s="406" t="str">
        <f>JL!L12</f>
        <v>Hovězí polévka s těstovinovou rýží</v>
      </c>
      <c r="E26" s="407" t="str">
        <f>JL!M13</f>
        <v>1a,9,3</v>
      </c>
    </row>
    <row r="27" spans="1:5" ht="18.95" customHeight="1">
      <c r="A27" s="565"/>
      <c r="C27" s="405" t="s">
        <v>159</v>
      </c>
      <c r="D27" s="406" t="str">
        <f>JL!L19</f>
        <v>Vepřové karé pečené na uzené slanině s cibulí, se smetanovu omáčkou, jasmínová rýže</v>
      </c>
      <c r="E27" s="407" t="str">
        <f>JL!M21</f>
        <v>1a,7,10</v>
      </c>
    </row>
    <row r="28" spans="1:5" ht="18.95" customHeight="1">
      <c r="A28" s="565"/>
      <c r="C28" s="405" t="s">
        <v>160</v>
      </c>
      <c r="D28" s="406" t="str">
        <f>JL!L23</f>
        <v>Hovězí guláš, houskové knedlíky</v>
      </c>
      <c r="E28" s="408" t="str">
        <f>JL!M25</f>
        <v>1a,3,6,7</v>
      </c>
    </row>
    <row r="29" spans="1:5" ht="18.95" customHeight="1">
      <c r="A29" s="565"/>
      <c r="C29" s="405" t="s">
        <v>161</v>
      </c>
      <c r="D29" s="406" t="str">
        <f>JL!L27</f>
        <v>Vločkové karbanátky se zeleninou a sýrem, pečené kořeněné brambory, jogurtový dressing</v>
      </c>
      <c r="E29" s="407" t="str">
        <f>JL!M29</f>
        <v>1a,1c,7,3,9</v>
      </c>
    </row>
    <row r="30" spans="1:5" ht="18.95" customHeight="1">
      <c r="A30" s="565"/>
      <c r="C30" s="405" t="s">
        <v>162</v>
      </c>
      <c r="D30" s="406" t="str">
        <f>JL!L52</f>
        <v>350g  Zeleninový talíř Caesar s kuřecími kousky a krutony</v>
      </c>
      <c r="E30" s="407" t="str">
        <f>JL!M54</f>
        <v>1a, 3, 7, 10, 12</v>
      </c>
    </row>
    <row r="31" spans="1:5" ht="18.95" customHeight="1">
      <c r="A31" s="404"/>
      <c r="C31" s="405" t="s">
        <v>226</v>
      </c>
      <c r="D31" s="406" t="str">
        <f>JL!L32</f>
        <v>Plněná vepřová kapsa s nivou a šunkou, smažené americké brambory</v>
      </c>
      <c r="E31" s="407" t="str">
        <f>JL!M34</f>
        <v>1a,7,6</v>
      </c>
    </row>
    <row r="32" spans="1:5" ht="18.95" customHeight="1">
      <c r="E32" s="409"/>
    </row>
    <row r="33" spans="1:5" ht="18.95" customHeight="1">
      <c r="A33" s="565">
        <f>B33</f>
        <v>45793</v>
      </c>
      <c r="B33" s="319">
        <f>B26+1</f>
        <v>45793</v>
      </c>
      <c r="C33" s="405" t="s">
        <v>158</v>
      </c>
      <c r="D33" s="411" t="str">
        <f>JL!O15</f>
        <v>Bílá cibulová s bramborem</v>
      </c>
      <c r="E33" s="407" t="str">
        <f>JL!P16</f>
        <v>1a,7,9</v>
      </c>
    </row>
    <row r="34" spans="1:5" ht="18.95" customHeight="1">
      <c r="A34" s="565"/>
      <c r="C34" s="405" t="s">
        <v>159</v>
      </c>
      <c r="D34" s="406" t="str">
        <f>JL!O19</f>
        <v>Smažený vepřový řízek z pečeně, vařené brambory s máslem, kyselá okurka</v>
      </c>
      <c r="E34" s="407" t="str">
        <f>JL!P21</f>
        <v>1a,3,6,7,10</v>
      </c>
    </row>
    <row r="35" spans="1:5" ht="18.95" customHeight="1">
      <c r="A35" s="565"/>
      <c r="C35" s="405" t="s">
        <v>160</v>
      </c>
      <c r="D35" s="406" t="str">
        <f>JL!O23</f>
        <v>Kuřecí prsa s olivami a rajčaty ála Marengo, dušená kari rýže</v>
      </c>
      <c r="E35" s="408" t="str">
        <f>JL!P25</f>
        <v>1a,10,9,7,12</v>
      </c>
    </row>
    <row r="36" spans="1:5" ht="18.95" customHeight="1">
      <c r="A36" s="565"/>
      <c r="C36" s="405" t="s">
        <v>161</v>
      </c>
      <c r="D36" s="406" t="str">
        <f>JL!O27</f>
        <v>Bulgurové rizoto se zeleninou, strouhaný sýr</v>
      </c>
      <c r="E36" s="407" t="str">
        <f>JL!P29</f>
        <v>1c,1a,7,9</v>
      </c>
    </row>
    <row r="37" spans="1:5" ht="18.95" customHeight="1">
      <c r="A37" s="565"/>
      <c r="C37" s="405" t="s">
        <v>162</v>
      </c>
      <c r="D37" s="406" t="str">
        <f>JL!O52</f>
        <v>345g Zeleninový talíř s pečenou šunkou a sýrem</v>
      </c>
      <c r="E37" s="407">
        <f>JL!P54</f>
        <v>7.9</v>
      </c>
    </row>
    <row r="38" spans="1:5" ht="18.95" customHeight="1">
      <c r="A38" s="404"/>
      <c r="C38" s="405" t="s">
        <v>226</v>
      </c>
      <c r="D38" s="406" t="str">
        <f>JL!O32</f>
        <v>Pomalu pečená vepřová panenka s pečeným česnekem, grilovaná sezónní zelenina (200g)</v>
      </c>
      <c r="E38" s="407" t="str">
        <f>JL!P34</f>
        <v>1a,7,9</v>
      </c>
    </row>
    <row r="39" spans="1:5" ht="18.95" customHeight="1"/>
    <row r="40" spans="1:5" ht="18.95" customHeight="1"/>
    <row r="41" spans="1:5" ht="18.95" customHeight="1"/>
    <row r="42" spans="1:5" ht="18.95" customHeight="1"/>
    <row r="43" spans="1:5" ht="18.95" customHeight="1">
      <c r="B43" s="321"/>
    </row>
    <row r="44" spans="1:5" ht="18.95" customHeight="1">
      <c r="C44" s="322"/>
    </row>
    <row r="45" spans="1:5" ht="18.95" customHeight="1">
      <c r="C45" s="322"/>
    </row>
    <row r="46" spans="1:5" ht="18.95" customHeight="1">
      <c r="C46" s="322"/>
    </row>
    <row r="47" spans="1:5" ht="18.95" customHeight="1">
      <c r="C47" s="322"/>
    </row>
    <row r="48" spans="1:5" ht="18.95" customHeight="1">
      <c r="C48" s="322"/>
    </row>
    <row r="49" spans="2:3" ht="18.95" customHeight="1"/>
    <row r="50" spans="2:3" ht="18.95" customHeight="1"/>
    <row r="51" spans="2:3" ht="18.95" customHeight="1"/>
    <row r="52" spans="2:3" ht="18.95" customHeight="1"/>
    <row r="53" spans="2:3" ht="18.95" customHeight="1">
      <c r="B53" s="321"/>
    </row>
    <row r="54" spans="2:3" ht="18.95" customHeight="1">
      <c r="C54" s="322"/>
    </row>
    <row r="55" spans="2:3" ht="18.95" customHeight="1">
      <c r="C55" s="322"/>
    </row>
    <row r="56" spans="2:3" ht="18.95" customHeight="1">
      <c r="C56" s="322"/>
    </row>
    <row r="57" spans="2:3" ht="18.95" customHeight="1">
      <c r="C57" s="322"/>
    </row>
    <row r="58" spans="2:3" ht="18.95" customHeight="1">
      <c r="C58" s="322"/>
    </row>
    <row r="59" spans="2:3" ht="18.95" customHeight="1"/>
    <row r="60" spans="2:3" ht="18.95" customHeight="1"/>
    <row r="61" spans="2:3" ht="18.95" customHeight="1"/>
    <row r="62" spans="2:3" ht="18.95" customHeight="1"/>
    <row r="63" spans="2:3" ht="18.95" customHeight="1">
      <c r="B63" s="321"/>
    </row>
    <row r="64" spans="2:3" ht="18.95" customHeight="1">
      <c r="C64" s="322"/>
    </row>
    <row r="65" spans="2:3" ht="18.95" customHeight="1">
      <c r="C65" s="322"/>
    </row>
    <row r="66" spans="2:3" ht="18.95" customHeight="1">
      <c r="C66" s="322"/>
    </row>
    <row r="67" spans="2:3" ht="18.95" customHeight="1">
      <c r="C67" s="322"/>
    </row>
    <row r="68" spans="2:3" ht="18.95" customHeight="1">
      <c r="C68" s="322"/>
    </row>
    <row r="69" spans="2:3" ht="18.95" customHeight="1"/>
    <row r="70" spans="2:3" ht="18.95" customHeight="1"/>
    <row r="71" spans="2:3" ht="18.95" customHeight="1"/>
    <row r="72" spans="2:3" ht="18.95" customHeight="1"/>
    <row r="73" spans="2:3" ht="18.95" customHeight="1">
      <c r="B73" s="321"/>
    </row>
    <row r="74" spans="2:3" ht="18.95" customHeight="1">
      <c r="C74" s="322"/>
    </row>
    <row r="75" spans="2:3" ht="15" customHeight="1">
      <c r="C75" s="322"/>
    </row>
    <row r="76" spans="2:3" ht="15" customHeight="1">
      <c r="C76" s="322"/>
    </row>
    <row r="77" spans="2:3" ht="15" customHeight="1">
      <c r="C77" s="322"/>
    </row>
    <row r="78" spans="2:3" ht="15" customHeight="1">
      <c r="C78" s="322"/>
    </row>
    <row r="79" spans="2:3" ht="15" customHeight="1"/>
    <row r="80" spans="2:3" ht="15" customHeight="1"/>
    <row r="81" spans="2:4" ht="15" customHeight="1"/>
    <row r="82" spans="2:4" ht="15" customHeight="1">
      <c r="D82" s="320"/>
    </row>
    <row r="83" spans="2:4" ht="15" customHeight="1">
      <c r="D83" s="320"/>
    </row>
    <row r="84" spans="2:4" ht="15" customHeight="1"/>
    <row r="85" spans="2:4" ht="15" customHeight="1"/>
    <row r="86" spans="2:4" ht="15" customHeight="1"/>
    <row r="87" spans="2:4" ht="15" customHeight="1">
      <c r="B87" s="321"/>
    </row>
    <row r="88" spans="2:4" ht="15" customHeight="1">
      <c r="C88" s="322"/>
    </row>
    <row r="89" spans="2:4" ht="15" customHeight="1">
      <c r="C89" s="322"/>
    </row>
    <row r="90" spans="2:4" ht="15" customHeight="1">
      <c r="C90" s="322"/>
    </row>
    <row r="91" spans="2:4" ht="15" customHeight="1">
      <c r="C91" s="322"/>
    </row>
    <row r="92" spans="2:4" ht="15" customHeight="1">
      <c r="C92" s="322"/>
    </row>
    <row r="93" spans="2:4" ht="15" customHeight="1"/>
    <row r="94" spans="2:4" ht="15" customHeight="1"/>
    <row r="95" spans="2:4" ht="15" customHeight="1"/>
    <row r="96" spans="2:4" ht="15" customHeight="1"/>
    <row r="97" spans="2:3" ht="15" customHeight="1">
      <c r="B97" s="321"/>
    </row>
    <row r="98" spans="2:3" ht="15" customHeight="1">
      <c r="C98" s="322"/>
    </row>
    <row r="99" spans="2:3" ht="15" customHeight="1">
      <c r="C99" s="322"/>
    </row>
    <row r="100" spans="2:3" ht="15" customHeight="1">
      <c r="C100" s="322"/>
    </row>
    <row r="101" spans="2:3" ht="15" customHeight="1">
      <c r="C101" s="322"/>
    </row>
    <row r="102" spans="2:3" ht="15" customHeight="1">
      <c r="C102" s="322"/>
    </row>
    <row r="103" spans="2:3" ht="15" customHeight="1"/>
    <row r="104" spans="2:3" ht="15" customHeight="1"/>
    <row r="105" spans="2:3" ht="15" customHeight="1"/>
    <row r="106" spans="2:3" ht="15" customHeight="1"/>
    <row r="107" spans="2:3" ht="15" customHeight="1">
      <c r="B107" s="321"/>
    </row>
    <row r="108" spans="2:3" ht="15" customHeight="1">
      <c r="C108" s="322"/>
    </row>
    <row r="109" spans="2:3" ht="15" customHeight="1">
      <c r="C109" s="322"/>
    </row>
    <row r="110" spans="2:3" ht="15" customHeight="1">
      <c r="C110" s="322"/>
    </row>
    <row r="111" spans="2:3" ht="15" customHeight="1">
      <c r="C111" s="322"/>
    </row>
    <row r="112" spans="2:3" ht="15" customHeight="1">
      <c r="C112" s="322"/>
    </row>
    <row r="113" spans="2:3" ht="15" customHeight="1"/>
    <row r="114" spans="2:3" ht="15" customHeight="1"/>
    <row r="115" spans="2:3" ht="15" customHeight="1"/>
    <row r="116" spans="2:3" ht="15" customHeight="1"/>
    <row r="117" spans="2:3" ht="15" customHeight="1">
      <c r="B117" s="321"/>
    </row>
    <row r="118" spans="2:3" ht="15" customHeight="1">
      <c r="C118" s="322"/>
    </row>
    <row r="119" spans="2:3" ht="15" customHeight="1">
      <c r="C119" s="322"/>
    </row>
    <row r="120" spans="2:3" ht="15" customHeight="1">
      <c r="C120" s="322"/>
    </row>
    <row r="121" spans="2:3" ht="15" customHeight="1">
      <c r="C121" s="322"/>
    </row>
    <row r="122" spans="2:3" ht="15" customHeight="1">
      <c r="C122" s="322"/>
    </row>
    <row r="123" spans="2:3" ht="15" customHeight="1"/>
    <row r="124" spans="2:3" ht="15" customHeight="1"/>
    <row r="125" spans="2:3" ht="15" customHeight="1"/>
    <row r="126" spans="2:3" ht="15" customHeight="1"/>
    <row r="127" spans="2:3" ht="15" customHeight="1">
      <c r="B127" s="321"/>
    </row>
    <row r="128" spans="2:3" ht="15" customHeight="1">
      <c r="C128" s="322"/>
    </row>
    <row r="129" spans="2:4" ht="15" customHeight="1">
      <c r="C129" s="322"/>
    </row>
    <row r="130" spans="2:4" ht="15" customHeight="1">
      <c r="C130" s="322"/>
    </row>
    <row r="131" spans="2:4" ht="15" customHeight="1">
      <c r="C131" s="322"/>
    </row>
    <row r="132" spans="2:4" ht="15" customHeight="1">
      <c r="C132" s="322"/>
    </row>
    <row r="133" spans="2:4" ht="15" customHeight="1"/>
    <row r="134" spans="2:4" ht="15" customHeight="1"/>
    <row r="135" spans="2:4" ht="15" customHeight="1"/>
    <row r="136" spans="2:4" ht="15" customHeight="1"/>
    <row r="137" spans="2:4" ht="15" customHeight="1"/>
    <row r="138" spans="2:4" ht="15" customHeight="1">
      <c r="D138" s="320"/>
    </row>
    <row r="139" spans="2:4" ht="15" customHeight="1"/>
    <row r="140" spans="2:4" ht="15" customHeight="1"/>
    <row r="141" spans="2:4" ht="15" customHeight="1">
      <c r="B141" s="321"/>
    </row>
    <row r="142" spans="2:4" ht="15" customHeight="1">
      <c r="C142" s="322"/>
    </row>
    <row r="143" spans="2:4" ht="15" customHeight="1">
      <c r="C143" s="322"/>
    </row>
    <row r="144" spans="2:4" ht="15" customHeight="1">
      <c r="C144" s="322"/>
    </row>
    <row r="145" spans="2:3" ht="15" customHeight="1">
      <c r="C145" s="322"/>
    </row>
    <row r="146" spans="2:3" ht="15" customHeight="1">
      <c r="C146" s="322"/>
    </row>
    <row r="147" spans="2:3" ht="15" customHeight="1"/>
    <row r="148" spans="2:3" ht="15" customHeight="1"/>
    <row r="149" spans="2:3" ht="15" customHeight="1"/>
    <row r="150" spans="2:3" ht="15" customHeight="1"/>
    <row r="151" spans="2:3" ht="15" customHeight="1">
      <c r="B151" s="321"/>
    </row>
    <row r="152" spans="2:3" ht="15" customHeight="1">
      <c r="C152" s="322"/>
    </row>
    <row r="153" spans="2:3" ht="15" customHeight="1">
      <c r="C153" s="322"/>
    </row>
    <row r="154" spans="2:3" ht="15" customHeight="1">
      <c r="C154" s="322"/>
    </row>
    <row r="155" spans="2:3" ht="15" customHeight="1">
      <c r="C155" s="322"/>
    </row>
    <row r="156" spans="2:3" ht="15" customHeight="1">
      <c r="C156" s="322"/>
    </row>
    <row r="157" spans="2:3" ht="15" customHeight="1"/>
    <row r="158" spans="2:3" ht="15" customHeight="1"/>
    <row r="159" spans="2:3" ht="15" customHeight="1"/>
    <row r="160" spans="2:3" ht="15" customHeight="1"/>
    <row r="161" spans="2:4" ht="15" customHeight="1">
      <c r="B161" s="321"/>
    </row>
    <row r="162" spans="2:4" ht="15" customHeight="1">
      <c r="C162" s="322"/>
    </row>
    <row r="163" spans="2:4" ht="15" customHeight="1">
      <c r="C163" s="322"/>
    </row>
    <row r="164" spans="2:4" ht="15" customHeight="1">
      <c r="C164" s="322"/>
    </row>
    <row r="165" spans="2:4" ht="15" customHeight="1">
      <c r="C165" s="322"/>
    </row>
    <row r="166" spans="2:4" ht="15" customHeight="1">
      <c r="C166" s="322"/>
    </row>
    <row r="167" spans="2:4" ht="15" customHeight="1"/>
    <row r="168" spans="2:4" ht="15" customHeight="1"/>
    <row r="169" spans="2:4" ht="15" customHeight="1"/>
    <row r="170" spans="2:4" ht="15" customHeight="1"/>
    <row r="171" spans="2:4" ht="15" customHeight="1">
      <c r="B171" s="321"/>
    </row>
    <row r="172" spans="2:4" ht="15" customHeight="1">
      <c r="C172" s="322"/>
      <c r="D172" s="323"/>
    </row>
    <row r="173" spans="2:4" ht="15" customHeight="1">
      <c r="C173" s="322"/>
    </row>
    <row r="174" spans="2:4" ht="15" customHeight="1">
      <c r="C174" s="322"/>
    </row>
    <row r="175" spans="2:4" ht="15" customHeight="1">
      <c r="C175" s="322"/>
    </row>
    <row r="176" spans="2:4" ht="15" customHeight="1">
      <c r="C176" s="322"/>
      <c r="D176" s="323"/>
    </row>
    <row r="177" spans="2:4" ht="15" customHeight="1"/>
    <row r="178" spans="2:4" ht="15" customHeight="1"/>
    <row r="179" spans="2:4" ht="15" customHeight="1"/>
    <row r="180" spans="2:4" ht="15" customHeight="1"/>
    <row r="181" spans="2:4" ht="15" customHeight="1">
      <c r="B181" s="321"/>
    </row>
    <row r="182" spans="2:4" ht="15" customHeight="1">
      <c r="C182" s="322"/>
      <c r="D182" s="323"/>
    </row>
    <row r="183" spans="2:4" ht="15" customHeight="1">
      <c r="C183" s="322"/>
    </row>
    <row r="184" spans="2:4" ht="15" customHeight="1">
      <c r="C184" s="322"/>
    </row>
    <row r="185" spans="2:4" ht="15" customHeight="1">
      <c r="C185" s="322"/>
    </row>
    <row r="186" spans="2:4" ht="15" customHeight="1">
      <c r="C186" s="322"/>
      <c r="D186" s="323"/>
    </row>
    <row r="187" spans="2:4" ht="15" customHeight="1"/>
    <row r="188" spans="2:4" ht="15" customHeight="1"/>
    <row r="189" spans="2:4" ht="15" customHeight="1"/>
    <row r="190" spans="2:4" ht="15" customHeight="1"/>
    <row r="191" spans="2:4" ht="15" customHeight="1"/>
    <row r="192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9"/>
  <sheetViews>
    <sheetView view="pageBreakPreview" zoomScale="90" zoomScaleNormal="70" zoomScaleSheetLayoutView="90" workbookViewId="0">
      <selection activeCell="H20" sqref="H20:I20"/>
    </sheetView>
  </sheetViews>
  <sheetFormatPr defaultRowHeight="15.75"/>
  <cols>
    <col min="1" max="1" width="13.7109375" style="2" customWidth="1"/>
    <col min="2" max="2" width="17.7109375" style="425" customWidth="1"/>
    <col min="3" max="3" width="85.7109375" style="43" customWidth="1"/>
    <col min="4" max="6" width="0.140625" style="2" customWidth="1"/>
    <col min="7" max="7" width="7.7109375" style="140" customWidth="1"/>
    <col min="8" max="8" width="9.7109375" style="140" customWidth="1"/>
    <col min="9" max="9" width="6.7109375" style="141" customWidth="1"/>
    <col min="10" max="10" width="13.7109375" style="141" customWidth="1"/>
    <col min="11" max="11" width="7.7109375" style="141" customWidth="1"/>
    <col min="12" max="12" width="12.7109375" style="352" customWidth="1"/>
    <col min="13" max="13" width="9.7109375" style="141" hidden="1" customWidth="1"/>
    <col min="14" max="14" width="10.7109375" style="142" hidden="1" customWidth="1"/>
    <col min="15" max="15" width="7.7109375" style="180" customWidth="1"/>
    <col min="16" max="16" width="7.7109375" style="2" customWidth="1"/>
    <col min="17" max="16384" width="9.140625" style="2"/>
  </cols>
  <sheetData>
    <row r="1" spans="1:21" ht="22.5" customHeight="1" thickBot="1">
      <c r="A1" s="566" t="s">
        <v>10</v>
      </c>
      <c r="B1" s="567"/>
      <c r="C1" s="567"/>
      <c r="D1" s="567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9"/>
      <c r="Q1" s="1"/>
      <c r="R1" s="1"/>
      <c r="S1" s="1"/>
      <c r="T1" s="1"/>
      <c r="U1" s="1"/>
    </row>
    <row r="2" spans="1:21" ht="4.1500000000000004" customHeight="1" thickBot="1">
      <c r="A2" s="570"/>
      <c r="B2" s="570"/>
      <c r="C2" s="570"/>
      <c r="D2" s="117"/>
      <c r="E2" s="117"/>
      <c r="F2" s="117"/>
      <c r="G2" s="118"/>
      <c r="H2" s="118"/>
      <c r="I2" s="119"/>
      <c r="J2" s="120"/>
      <c r="K2" s="120"/>
      <c r="L2" s="343"/>
      <c r="M2" s="120"/>
      <c r="N2" s="121"/>
      <c r="O2" s="177"/>
    </row>
    <row r="3" spans="1:21" s="337" customFormat="1" ht="27.75" customHeight="1">
      <c r="A3" s="571"/>
      <c r="B3" s="572"/>
      <c r="C3" s="571"/>
      <c r="D3" s="328" t="s">
        <v>78</v>
      </c>
      <c r="E3" s="328"/>
      <c r="F3" s="328" t="s">
        <v>79</v>
      </c>
      <c r="G3" s="332" t="s">
        <v>144</v>
      </c>
      <c r="H3" s="357" t="s">
        <v>147</v>
      </c>
      <c r="I3" s="333" t="s">
        <v>82</v>
      </c>
      <c r="J3" s="329" t="s">
        <v>165</v>
      </c>
      <c r="K3" s="334" t="s">
        <v>145</v>
      </c>
      <c r="L3" s="330" t="s">
        <v>146</v>
      </c>
      <c r="M3" s="335" t="s">
        <v>117</v>
      </c>
      <c r="N3" s="336" t="s">
        <v>131</v>
      </c>
      <c r="O3" s="331" t="s">
        <v>83</v>
      </c>
      <c r="P3" s="328" t="s">
        <v>5</v>
      </c>
    </row>
    <row r="4" spans="1:21" s="154" customFormat="1" ht="24" customHeight="1">
      <c r="A4" s="148" t="s">
        <v>0</v>
      </c>
      <c r="B4" s="412" t="s">
        <v>225</v>
      </c>
      <c r="C4" s="149">
        <f>JL!B10</f>
        <v>45789</v>
      </c>
      <c r="D4" s="207"/>
      <c r="E4" s="155"/>
      <c r="F4" s="173"/>
      <c r="G4" s="156"/>
      <c r="H4" s="358"/>
      <c r="I4" s="211"/>
      <c r="J4" s="338"/>
      <c r="K4" s="157"/>
      <c r="L4" s="344"/>
      <c r="M4" s="241"/>
      <c r="N4" s="236"/>
      <c r="O4" s="178"/>
      <c r="P4" s="158"/>
    </row>
    <row r="5" spans="1:21" ht="20.100000000000001" customHeight="1">
      <c r="A5" s="122"/>
      <c r="B5" s="413" t="str">
        <f>JL!D14</f>
        <v>11392</v>
      </c>
      <c r="C5" s="123" t="str">
        <f>JL!C12</f>
        <v>Drůbeží polévka s rýží a hráškem</v>
      </c>
      <c r="D5" s="124" t="s">
        <v>50</v>
      </c>
      <c r="E5" s="124"/>
      <c r="F5" s="89"/>
      <c r="G5" s="270"/>
      <c r="H5" s="359"/>
      <c r="I5" s="247"/>
      <c r="J5" s="339"/>
      <c r="K5" s="248"/>
      <c r="L5" s="249"/>
      <c r="M5" s="250"/>
      <c r="N5" s="251"/>
      <c r="O5" s="327">
        <v>20</v>
      </c>
      <c r="P5" s="63">
        <f t="shared" ref="P5:P12" si="0">SUM(D5:O5)</f>
        <v>20</v>
      </c>
    </row>
    <row r="6" spans="1:21" ht="20.100000000000001" customHeight="1">
      <c r="A6" s="122"/>
      <c r="B6" s="413" t="str">
        <f>JL!D17</f>
        <v>33069, 47654</v>
      </c>
      <c r="C6" s="123" t="str">
        <f>JL!C15</f>
        <v>Zeleninový krém z kořenové zeleniny s pečiv. krutony</v>
      </c>
      <c r="D6" s="124" t="s">
        <v>50</v>
      </c>
      <c r="E6" s="124"/>
      <c r="F6" s="90"/>
      <c r="G6" s="271">
        <f>G14</f>
        <v>65</v>
      </c>
      <c r="H6" s="360"/>
      <c r="I6" s="252"/>
      <c r="J6" s="339"/>
      <c r="K6" s="248">
        <f>K14</f>
        <v>25</v>
      </c>
      <c r="L6" s="249"/>
      <c r="M6" s="250"/>
      <c r="N6" s="251"/>
      <c r="O6" s="327">
        <v>30</v>
      </c>
      <c r="P6" s="63">
        <f t="shared" si="0"/>
        <v>120</v>
      </c>
    </row>
    <row r="7" spans="1:21" ht="19.5" customHeight="1">
      <c r="A7" s="354"/>
      <c r="B7" s="414" t="str">
        <f>JL!D22</f>
        <v>9959, 15370</v>
      </c>
      <c r="C7" s="125" t="str">
        <f>JL!C19</f>
        <v>Hovězí vařené (zadní), rajská omáčka, vařené těstoviny</v>
      </c>
      <c r="D7" s="124" t="s">
        <v>50</v>
      </c>
      <c r="E7" s="124"/>
      <c r="F7" s="90"/>
      <c r="G7" s="272">
        <v>25</v>
      </c>
      <c r="H7" s="360"/>
      <c r="I7" s="253"/>
      <c r="J7" s="339"/>
      <c r="K7" s="254">
        <v>25</v>
      </c>
      <c r="L7" s="255"/>
      <c r="M7" s="256"/>
      <c r="N7" s="257"/>
      <c r="O7" s="253">
        <v>55</v>
      </c>
      <c r="P7" s="63">
        <f t="shared" si="0"/>
        <v>105</v>
      </c>
    </row>
    <row r="8" spans="1:21" ht="20.100000000000001" customHeight="1">
      <c r="A8" s="122"/>
      <c r="B8" s="414" t="str">
        <f>JL!D26</f>
        <v>34999, 9993</v>
      </c>
      <c r="C8" s="123" t="str">
        <f>JL!C23</f>
        <v>Kuřecí nudličky ve sladkokyselé omáčce se zeleninou, dušená rýže</v>
      </c>
      <c r="D8" s="124" t="s">
        <v>50</v>
      </c>
      <c r="E8" s="124"/>
      <c r="F8" s="90"/>
      <c r="G8" s="272">
        <v>20</v>
      </c>
      <c r="H8" s="360"/>
      <c r="I8" s="253"/>
      <c r="J8" s="339"/>
      <c r="K8" s="254"/>
      <c r="L8" s="255"/>
      <c r="M8" s="256"/>
      <c r="N8" s="257"/>
      <c r="O8" s="253">
        <v>35</v>
      </c>
      <c r="P8" s="63">
        <f t="shared" si="0"/>
        <v>55</v>
      </c>
    </row>
    <row r="9" spans="1:21" ht="24.75" hidden="1" customHeight="1">
      <c r="A9" s="122"/>
      <c r="B9" s="415"/>
      <c r="C9" s="123" t="e">
        <f>JL!#REF!</f>
        <v>#REF!</v>
      </c>
      <c r="D9" s="124"/>
      <c r="E9" s="124"/>
      <c r="F9" s="90"/>
      <c r="G9" s="272"/>
      <c r="H9" s="360"/>
      <c r="I9" s="253"/>
      <c r="J9" s="339"/>
      <c r="K9" s="254"/>
      <c r="L9" s="255"/>
      <c r="M9" s="256"/>
      <c r="N9" s="257"/>
      <c r="O9" s="253"/>
      <c r="P9" s="63">
        <f t="shared" si="0"/>
        <v>0</v>
      </c>
    </row>
    <row r="10" spans="1:21" ht="20.100000000000001" customHeight="1">
      <c r="A10" s="126"/>
      <c r="B10" s="413" t="str">
        <f>JL!D30</f>
        <v>36949, 10019</v>
      </c>
      <c r="C10" s="123" t="str">
        <f>JL!C27</f>
        <v>Gratinovaný květák se sýrem a vejci, vařené brambory s másem</v>
      </c>
      <c r="D10" s="124" t="s">
        <v>50</v>
      </c>
      <c r="E10" s="124"/>
      <c r="F10" s="127"/>
      <c r="G10" s="273">
        <v>5</v>
      </c>
      <c r="H10" s="360"/>
      <c r="I10" s="403"/>
      <c r="J10" s="339"/>
      <c r="K10" s="254"/>
      <c r="L10" s="255"/>
      <c r="M10" s="256"/>
      <c r="N10" s="257"/>
      <c r="O10" s="258">
        <v>10</v>
      </c>
      <c r="P10" s="63">
        <f t="shared" si="0"/>
        <v>15</v>
      </c>
    </row>
    <row r="11" spans="1:21" ht="24.75" hidden="1" customHeight="1">
      <c r="A11" s="122"/>
      <c r="B11" s="415"/>
      <c r="C11" s="123" t="e">
        <f>JL!#REF!</f>
        <v>#REF!</v>
      </c>
      <c r="D11" s="124"/>
      <c r="E11" s="124"/>
      <c r="F11" s="127"/>
      <c r="G11" s="273"/>
      <c r="H11" s="361"/>
      <c r="I11" s="403"/>
      <c r="J11" s="339"/>
      <c r="K11" s="254"/>
      <c r="L11" s="255"/>
      <c r="M11" s="256"/>
      <c r="N11" s="257"/>
      <c r="O11" s="258"/>
      <c r="P11" s="63">
        <f t="shared" si="0"/>
        <v>0</v>
      </c>
    </row>
    <row r="12" spans="1:21" ht="20.100000000000001" customHeight="1" thickBot="1">
      <c r="A12" s="129"/>
      <c r="B12" s="413" t="str">
        <f>JL!D35</f>
        <v>12114, 15360</v>
      </c>
      <c r="C12" s="130" t="str">
        <f>JL!C32</f>
        <v>Vepřový kotlet s anglickou slaninou, sterilovanými okurkami a krémovými žampiony, smažené krokety</v>
      </c>
      <c r="D12" s="208" t="s">
        <v>50</v>
      </c>
      <c r="E12" s="131"/>
      <c r="F12" s="127"/>
      <c r="G12" s="128">
        <v>15</v>
      </c>
      <c r="H12" s="360"/>
      <c r="I12" s="403"/>
      <c r="J12" s="339"/>
      <c r="K12" s="259"/>
      <c r="L12" s="260"/>
      <c r="M12" s="261"/>
      <c r="N12" s="262"/>
      <c r="O12" s="258">
        <v>10</v>
      </c>
      <c r="P12" s="263">
        <f t="shared" si="0"/>
        <v>25</v>
      </c>
    </row>
    <row r="13" spans="1:21" s="162" customFormat="1" ht="20.100000000000001" customHeight="1" thickBot="1">
      <c r="A13" s="132"/>
      <c r="B13" s="416"/>
      <c r="C13" s="206"/>
      <c r="D13" s="182"/>
      <c r="E13" s="159"/>
      <c r="F13" s="133"/>
      <c r="G13" s="160"/>
      <c r="H13" s="362"/>
      <c r="I13" s="159"/>
      <c r="J13" s="340"/>
      <c r="K13" s="161"/>
      <c r="L13" s="345"/>
      <c r="M13" s="242"/>
      <c r="N13" s="237"/>
      <c r="O13" s="134"/>
      <c r="P13" s="135"/>
    </row>
    <row r="14" spans="1:21" ht="19.5" customHeight="1" thickBot="1">
      <c r="A14" s="4"/>
      <c r="B14" s="417"/>
      <c r="C14" s="136"/>
      <c r="D14" s="209">
        <f>SUM(D7:D12)</f>
        <v>0</v>
      </c>
      <c r="E14" s="171"/>
      <c r="F14" s="174">
        <f>F12+F10+F9+F8+F7+F13</f>
        <v>0</v>
      </c>
      <c r="G14" s="268">
        <f>G12+G10+G8+G7</f>
        <v>65</v>
      </c>
      <c r="H14" s="363"/>
      <c r="I14" s="268">
        <f>SUM(I7:I13)</f>
        <v>0</v>
      </c>
      <c r="J14" s="341"/>
      <c r="K14" s="268">
        <f>SUM(K7:K13)</f>
        <v>25</v>
      </c>
      <c r="L14" s="346"/>
      <c r="M14" s="268">
        <f>SUM(M7:M13)</f>
        <v>0</v>
      </c>
      <c r="N14" s="268">
        <f>SUM(N7:N13)</f>
        <v>0</v>
      </c>
      <c r="O14" s="181">
        <f>O7+O8+O9+O10+O11+O12+O13</f>
        <v>110</v>
      </c>
      <c r="P14" s="192">
        <f>P12+P10+P8+P7+P13</f>
        <v>200</v>
      </c>
    </row>
    <row r="15" spans="1:21" s="154" customFormat="1" ht="23.25" customHeight="1">
      <c r="A15" s="148" t="s">
        <v>1</v>
      </c>
      <c r="B15" s="412"/>
      <c r="C15" s="149">
        <f>SUM(C4+1)</f>
        <v>45790</v>
      </c>
      <c r="D15" s="183" t="s">
        <v>50</v>
      </c>
      <c r="E15" s="150"/>
      <c r="F15" s="175"/>
      <c r="G15" s="151"/>
      <c r="H15" s="364"/>
      <c r="I15" s="210"/>
      <c r="J15" s="342"/>
      <c r="K15" s="152"/>
      <c r="L15" s="347"/>
      <c r="M15" s="243"/>
      <c r="N15" s="239"/>
      <c r="O15" s="179"/>
      <c r="P15" s="153"/>
    </row>
    <row r="16" spans="1:21" ht="20.100000000000001" customHeight="1">
      <c r="A16" s="122"/>
      <c r="B16" s="413" t="str">
        <f>JL!G14</f>
        <v>8967</v>
      </c>
      <c r="C16" s="123" t="str">
        <f>REPT(JL!F12,1)</f>
        <v>Hovězí s masem, nudlemi a zeleninou</v>
      </c>
      <c r="D16" s="124" t="s">
        <v>50</v>
      </c>
      <c r="E16" s="124"/>
      <c r="F16" s="89"/>
      <c r="G16" s="270">
        <f>G25</f>
        <v>65</v>
      </c>
      <c r="H16" s="359"/>
      <c r="I16" s="247"/>
      <c r="J16" s="339"/>
      <c r="K16" s="248">
        <f>K25</f>
        <v>25</v>
      </c>
      <c r="L16" s="249"/>
      <c r="M16" s="250"/>
      <c r="N16" s="251"/>
      <c r="O16" s="327">
        <v>15</v>
      </c>
      <c r="P16" s="63">
        <f t="shared" ref="P16:P23" si="1">SUM(D16:O16)</f>
        <v>105</v>
      </c>
    </row>
    <row r="17" spans="1:16" ht="20.100000000000001" customHeight="1">
      <c r="A17" s="122"/>
      <c r="B17" s="413" t="str">
        <f>JL!G17</f>
        <v>35078</v>
      </c>
      <c r="C17" s="123" t="str">
        <f>REPT(JL!F15,1)</f>
        <v>Dršťková polévka</v>
      </c>
      <c r="D17" s="124" t="s">
        <v>50</v>
      </c>
      <c r="E17" s="124"/>
      <c r="F17" s="90"/>
      <c r="G17" s="271"/>
      <c r="H17" s="360"/>
      <c r="I17" s="252"/>
      <c r="J17" s="339"/>
      <c r="K17" s="248"/>
      <c r="L17" s="249"/>
      <c r="M17" s="250"/>
      <c r="N17" s="251"/>
      <c r="O17" s="327">
        <v>80</v>
      </c>
      <c r="P17" s="63">
        <f t="shared" si="1"/>
        <v>80</v>
      </c>
    </row>
    <row r="18" spans="1:16" ht="20.100000000000001" customHeight="1">
      <c r="A18" s="269"/>
      <c r="B18" s="414" t="str">
        <f>JL!G22</f>
        <v>15380, 10019, 40821</v>
      </c>
      <c r="C18" s="125" t="str">
        <f>JL!F19</f>
        <v>Plněná kuřecí roláda mletým masem, vařené brambory, zelný salát s mrkví</v>
      </c>
      <c r="D18" s="124" t="s">
        <v>50</v>
      </c>
      <c r="E18" s="124"/>
      <c r="F18" s="90"/>
      <c r="G18" s="272">
        <v>25</v>
      </c>
      <c r="H18" s="360"/>
      <c r="I18" s="253"/>
      <c r="J18" s="339"/>
      <c r="K18" s="254"/>
      <c r="L18" s="255"/>
      <c r="M18" s="256"/>
      <c r="N18" s="257"/>
      <c r="O18" s="253">
        <v>45</v>
      </c>
      <c r="P18" s="264">
        <f t="shared" si="1"/>
        <v>70</v>
      </c>
    </row>
    <row r="19" spans="1:16" ht="20.100000000000001" customHeight="1">
      <c r="A19" s="355"/>
      <c r="B19" s="414" t="str">
        <f>JL!G26</f>
        <v>9895, 32986</v>
      </c>
      <c r="C19" s="356" t="str">
        <f>REPT(JL!F23,1)</f>
        <v>Boloňské špagety s hovězím masem, strouhaný eidam</v>
      </c>
      <c r="D19" s="124" t="s">
        <v>50</v>
      </c>
      <c r="E19" s="124"/>
      <c r="F19" s="90"/>
      <c r="G19" s="272">
        <v>20</v>
      </c>
      <c r="H19" s="360"/>
      <c r="I19" s="253"/>
      <c r="J19" s="339"/>
      <c r="K19" s="254">
        <v>25</v>
      </c>
      <c r="L19" s="255"/>
      <c r="M19" s="256"/>
      <c r="N19" s="257"/>
      <c r="O19" s="253">
        <v>40</v>
      </c>
      <c r="P19" s="63">
        <f t="shared" si="1"/>
        <v>85</v>
      </c>
    </row>
    <row r="20" spans="1:16" ht="20.100000000000001" hidden="1" customHeight="1">
      <c r="A20" s="126"/>
      <c r="B20" s="415"/>
      <c r="C20" s="123" t="e">
        <f>REPT(JL!#REF!,1)</f>
        <v>#REF!</v>
      </c>
      <c r="D20" s="124"/>
      <c r="E20" s="124"/>
      <c r="F20" s="90"/>
      <c r="G20" s="272"/>
      <c r="H20" s="360"/>
      <c r="I20" s="253"/>
      <c r="J20" s="339"/>
      <c r="K20" s="254"/>
      <c r="L20" s="255"/>
      <c r="M20" s="256"/>
      <c r="N20" s="257"/>
      <c r="O20" s="253"/>
      <c r="P20" s="63">
        <f t="shared" si="1"/>
        <v>0</v>
      </c>
    </row>
    <row r="21" spans="1:16" ht="20.100000000000001" customHeight="1">
      <c r="A21" s="126"/>
      <c r="B21" s="413" t="str">
        <f>JL!G30</f>
        <v>41582, 10101, 9867</v>
      </c>
      <c r="C21" s="123" t="str">
        <f>JL!F27</f>
        <v>Smažený celerový řízek v sýrové strouhance, bramborová kaše, kyselá okurka</v>
      </c>
      <c r="D21" s="124" t="s">
        <v>50</v>
      </c>
      <c r="E21" s="124"/>
      <c r="F21" s="127"/>
      <c r="G21" s="273">
        <v>10</v>
      </c>
      <c r="H21" s="360"/>
      <c r="I21" s="403"/>
      <c r="J21" s="339"/>
      <c r="K21" s="254"/>
      <c r="L21" s="255"/>
      <c r="M21" s="256"/>
      <c r="N21" s="257"/>
      <c r="O21" s="258">
        <v>15</v>
      </c>
      <c r="P21" s="63">
        <f t="shared" si="1"/>
        <v>25</v>
      </c>
    </row>
    <row r="22" spans="1:16" ht="20.100000000000001" hidden="1" customHeight="1">
      <c r="A22" s="122"/>
      <c r="B22" s="415"/>
      <c r="C22" s="123" t="e">
        <f>REPT(JL!#REF!,1)</f>
        <v>#REF!</v>
      </c>
      <c r="D22" s="124"/>
      <c r="E22" s="124"/>
      <c r="F22" s="127"/>
      <c r="G22" s="273"/>
      <c r="H22" s="361"/>
      <c r="I22" s="403"/>
      <c r="J22" s="339"/>
      <c r="K22" s="254"/>
      <c r="L22" s="255"/>
      <c r="M22" s="256"/>
      <c r="N22" s="257"/>
      <c r="O22" s="258"/>
      <c r="P22" s="63">
        <f t="shared" si="1"/>
        <v>0</v>
      </c>
    </row>
    <row r="23" spans="1:16" ht="20.100000000000001" customHeight="1" thickBot="1">
      <c r="A23" s="122"/>
      <c r="B23" s="413" t="str">
        <f>JL!G35</f>
        <v>15819, 37486</v>
      </c>
      <c r="C23" s="125" t="str">
        <f>JL!F32</f>
        <v>Kuřecí prsa zapečená se šunkou, blanšírovanou brokolicí a sýrem, smažené bramborové placičky rosties</v>
      </c>
      <c r="D23" s="208" t="s">
        <v>50</v>
      </c>
      <c r="E23" s="131"/>
      <c r="F23" s="127"/>
      <c r="G23" s="128">
        <v>10</v>
      </c>
      <c r="H23" s="360"/>
      <c r="I23" s="403"/>
      <c r="J23" s="339"/>
      <c r="K23" s="259"/>
      <c r="L23" s="260"/>
      <c r="M23" s="261"/>
      <c r="N23" s="262"/>
      <c r="O23" s="258">
        <v>20</v>
      </c>
      <c r="P23" s="263">
        <f t="shared" si="1"/>
        <v>30</v>
      </c>
    </row>
    <row r="24" spans="1:16" s="162" customFormat="1" ht="20.100000000000001" customHeight="1" thickBot="1">
      <c r="A24" s="132"/>
      <c r="B24" s="416"/>
      <c r="C24" s="206"/>
      <c r="D24" s="182"/>
      <c r="E24" s="159"/>
      <c r="F24" s="133"/>
      <c r="G24" s="160"/>
      <c r="H24" s="362"/>
      <c r="I24" s="159"/>
      <c r="J24" s="340"/>
      <c r="K24" s="161"/>
      <c r="L24" s="345"/>
      <c r="M24" s="242"/>
      <c r="N24" s="237"/>
      <c r="O24" s="134"/>
      <c r="P24" s="135"/>
    </row>
    <row r="25" spans="1:16" ht="20.25" customHeight="1" thickBot="1">
      <c r="A25" s="4"/>
      <c r="B25" s="417"/>
      <c r="C25" s="137"/>
      <c r="D25" s="209">
        <f>SUM(D18:D23)</f>
        <v>0</v>
      </c>
      <c r="E25" s="171"/>
      <c r="F25" s="174">
        <f>F23+F21+F20+F19+F18+F24</f>
        <v>0</v>
      </c>
      <c r="G25" s="268">
        <f>G23+G21+G19+G18</f>
        <v>65</v>
      </c>
      <c r="H25" s="363"/>
      <c r="I25" s="268">
        <f>SUM(I18:I23)</f>
        <v>0</v>
      </c>
      <c r="J25" s="341"/>
      <c r="K25" s="172">
        <f>K23+K21+K20+K19+K18</f>
        <v>25</v>
      </c>
      <c r="L25" s="348"/>
      <c r="M25" s="172">
        <f>M23+M21+M20+M19+M18</f>
        <v>0</v>
      </c>
      <c r="N25" s="238"/>
      <c r="O25" s="181">
        <f>O18+O19+O20+O21+O22+O23</f>
        <v>120</v>
      </c>
      <c r="P25" s="192">
        <f>P23+P21+P19+P18</f>
        <v>210</v>
      </c>
    </row>
    <row r="26" spans="1:16" s="154" customFormat="1" ht="24.75" customHeight="1">
      <c r="A26" s="148" t="s">
        <v>2</v>
      </c>
      <c r="B26" s="412"/>
      <c r="C26" s="149">
        <f>SUM(C15+1)</f>
        <v>45791</v>
      </c>
      <c r="D26" s="183"/>
      <c r="E26" s="150"/>
      <c r="F26" s="175"/>
      <c r="G26" s="151"/>
      <c r="H26" s="364"/>
      <c r="I26" s="210"/>
      <c r="J26" s="342"/>
      <c r="K26" s="152"/>
      <c r="L26" s="347"/>
      <c r="M26" s="243"/>
      <c r="N26" s="239"/>
      <c r="O26" s="179"/>
      <c r="P26" s="153"/>
    </row>
    <row r="27" spans="1:16" ht="20.100000000000001" customHeight="1">
      <c r="A27" s="122"/>
      <c r="B27" s="413" t="str">
        <f>JL!J14</f>
        <v>8981</v>
      </c>
      <c r="C27" s="123" t="str">
        <f>REPT(JL!I12,1)</f>
        <v>Zeleninový vývar s krupiucí a vejcem</v>
      </c>
      <c r="D27" s="124" t="s">
        <v>50</v>
      </c>
      <c r="E27" s="124"/>
      <c r="F27" s="89"/>
      <c r="G27" s="270"/>
      <c r="H27" s="359"/>
      <c r="I27" s="247"/>
      <c r="J27" s="339"/>
      <c r="K27" s="248"/>
      <c r="L27" s="249"/>
      <c r="M27" s="250"/>
      <c r="N27" s="251"/>
      <c r="O27" s="327">
        <v>25</v>
      </c>
      <c r="P27" s="63">
        <f t="shared" ref="P27:P34" si="2">SUM(D27:O27)</f>
        <v>25</v>
      </c>
    </row>
    <row r="28" spans="1:16" ht="20.100000000000001" customHeight="1">
      <c r="A28" s="326"/>
      <c r="B28" s="413" t="str">
        <f>JL!J17</f>
        <v>11928</v>
      </c>
      <c r="C28" s="125" t="str">
        <f>REPT(JL!I15,1)</f>
        <v>Čočková s párkem</v>
      </c>
      <c r="D28" s="124" t="s">
        <v>50</v>
      </c>
      <c r="E28" s="124"/>
      <c r="F28" s="90"/>
      <c r="G28" s="271">
        <f>G36</f>
        <v>70</v>
      </c>
      <c r="H28" s="360"/>
      <c r="I28" s="252"/>
      <c r="J28" s="339"/>
      <c r="K28" s="248">
        <f>K36</f>
        <v>25</v>
      </c>
      <c r="L28" s="249"/>
      <c r="M28" s="250"/>
      <c r="N28" s="251"/>
      <c r="O28" s="327">
        <v>35</v>
      </c>
      <c r="P28" s="264">
        <f t="shared" si="2"/>
        <v>130</v>
      </c>
    </row>
    <row r="29" spans="1:16" ht="20.100000000000001" customHeight="1">
      <c r="A29" s="122"/>
      <c r="B29" s="414" t="str">
        <f>JL!J22</f>
        <v>32849, 9992</v>
      </c>
      <c r="C29" s="123" t="str">
        <f>REPT(JL!I19,1)</f>
        <v>Vepřová krkovička na česneku, dušený špenát, houskové knedlíky</v>
      </c>
      <c r="D29" s="124" t="s">
        <v>50</v>
      </c>
      <c r="E29" s="124"/>
      <c r="F29" s="90"/>
      <c r="G29" s="272">
        <v>25</v>
      </c>
      <c r="H29" s="360"/>
      <c r="I29" s="253"/>
      <c r="J29" s="339"/>
      <c r="K29" s="254"/>
      <c r="L29" s="255"/>
      <c r="M29" s="256"/>
      <c r="N29" s="257"/>
      <c r="O29" s="253">
        <v>55</v>
      </c>
      <c r="P29" s="63">
        <f t="shared" si="2"/>
        <v>80</v>
      </c>
    </row>
    <row r="30" spans="1:16" ht="20.100000000000001" customHeight="1">
      <c r="A30" s="122"/>
      <c r="B30" s="414" t="str">
        <f>JL!J26</f>
        <v>15382, 10019, 9867</v>
      </c>
      <c r="C30" s="123" t="str">
        <f>REPT(JL!I23,1)</f>
        <v>Pečený sekaný řízek se slaninou a sýrem, vařené brambory s máslem, sterilovaná okurka</v>
      </c>
      <c r="D30" s="124" t="s">
        <v>50</v>
      </c>
      <c r="E30" s="124"/>
      <c r="F30" s="90"/>
      <c r="G30" s="272">
        <v>20</v>
      </c>
      <c r="H30" s="360"/>
      <c r="I30" s="253"/>
      <c r="J30" s="339"/>
      <c r="K30" s="254"/>
      <c r="L30" s="255"/>
      <c r="M30" s="256"/>
      <c r="N30" s="257"/>
      <c r="O30" s="253">
        <v>35</v>
      </c>
      <c r="P30" s="63">
        <f t="shared" si="2"/>
        <v>55</v>
      </c>
    </row>
    <row r="31" spans="1:16" ht="20.100000000000001" hidden="1" customHeight="1">
      <c r="A31" s="122"/>
      <c r="B31" s="415"/>
      <c r="C31" s="125" t="e">
        <f>REPT(JL!#REF!,1)</f>
        <v>#REF!</v>
      </c>
      <c r="D31" s="124"/>
      <c r="E31" s="124"/>
      <c r="F31" s="90"/>
      <c r="G31" s="272"/>
      <c r="H31" s="360"/>
      <c r="I31" s="253"/>
      <c r="J31" s="339"/>
      <c r="K31" s="254"/>
      <c r="L31" s="255"/>
      <c r="M31" s="256"/>
      <c r="N31" s="257"/>
      <c r="O31" s="253"/>
      <c r="P31" s="63">
        <f t="shared" si="2"/>
        <v>0</v>
      </c>
    </row>
    <row r="32" spans="1:16" ht="20.100000000000001" customHeight="1">
      <c r="A32" s="126"/>
      <c r="B32" s="413" t="str">
        <f>JL!J30</f>
        <v>41432, 35011</v>
      </c>
      <c r="C32" s="123" t="str">
        <f>JL!I27</f>
        <v>Plněné tvarohové taštičky sypané praženou strouhankou s cukrem a máslem, mléko</v>
      </c>
      <c r="D32" s="124" t="s">
        <v>50</v>
      </c>
      <c r="E32" s="124"/>
      <c r="F32" s="127"/>
      <c r="G32" s="273">
        <v>10</v>
      </c>
      <c r="H32" s="360"/>
      <c r="I32" s="403"/>
      <c r="J32" s="339"/>
      <c r="K32" s="254">
        <v>25</v>
      </c>
      <c r="L32" s="255"/>
      <c r="M32" s="256"/>
      <c r="N32" s="257"/>
      <c r="O32" s="258">
        <v>15</v>
      </c>
      <c r="P32" s="63">
        <f t="shared" si="2"/>
        <v>50</v>
      </c>
    </row>
    <row r="33" spans="1:16" ht="20.100000000000001" hidden="1" customHeight="1">
      <c r="A33" s="122"/>
      <c r="B33" s="415"/>
      <c r="C33" s="123" t="e">
        <f>REPT(JL!#REF!,1)</f>
        <v>#REF!</v>
      </c>
      <c r="D33" s="124"/>
      <c r="E33" s="124"/>
      <c r="F33" s="127"/>
      <c r="G33" s="273"/>
      <c r="H33" s="361"/>
      <c r="I33" s="403"/>
      <c r="J33" s="339"/>
      <c r="K33" s="254"/>
      <c r="L33" s="255"/>
      <c r="M33" s="256"/>
      <c r="N33" s="257"/>
      <c r="O33" s="258"/>
      <c r="P33" s="63">
        <f t="shared" si="2"/>
        <v>0</v>
      </c>
    </row>
    <row r="34" spans="1:16" ht="20.100000000000001" customHeight="1" thickBot="1">
      <c r="A34" s="355"/>
      <c r="B34" s="413" t="str">
        <f>JL!J35</f>
        <v>43877, 10020</v>
      </c>
      <c r="C34" s="356" t="str">
        <f>JL!I32</f>
        <v>Uherská roštěná s pikantní omáčkou s paprikami a rajčaty, smažené hranolky</v>
      </c>
      <c r="D34" s="208" t="s">
        <v>50</v>
      </c>
      <c r="E34" s="131"/>
      <c r="F34" s="127"/>
      <c r="G34" s="128">
        <v>15</v>
      </c>
      <c r="H34" s="360"/>
      <c r="I34" s="403"/>
      <c r="J34" s="339"/>
      <c r="K34" s="259"/>
      <c r="L34" s="260"/>
      <c r="M34" s="261"/>
      <c r="N34" s="262"/>
      <c r="O34" s="258">
        <v>15</v>
      </c>
      <c r="P34" s="263">
        <f t="shared" si="2"/>
        <v>30</v>
      </c>
    </row>
    <row r="35" spans="1:16" s="162" customFormat="1" ht="20.100000000000001" customHeight="1" thickBot="1">
      <c r="A35" s="132"/>
      <c r="B35" s="416"/>
      <c r="C35" s="206"/>
      <c r="D35" s="182"/>
      <c r="E35" s="159"/>
      <c r="F35" s="133"/>
      <c r="G35" s="160"/>
      <c r="H35" s="362"/>
      <c r="I35" s="159"/>
      <c r="J35" s="340"/>
      <c r="K35" s="161"/>
      <c r="L35" s="345"/>
      <c r="M35" s="242"/>
      <c r="N35" s="237"/>
      <c r="O35" s="134"/>
      <c r="P35" s="135"/>
    </row>
    <row r="36" spans="1:16" ht="20.25" customHeight="1" thickBot="1">
      <c r="A36" s="4"/>
      <c r="B36" s="417"/>
      <c r="C36" s="136"/>
      <c r="D36" s="209">
        <f>SUM(D29:D34)</f>
        <v>0</v>
      </c>
      <c r="E36" s="171"/>
      <c r="F36" s="174">
        <f>F34+F32+F31+F30+F29+F35</f>
        <v>0</v>
      </c>
      <c r="G36" s="268">
        <f>G34+G32+G30+G29</f>
        <v>70</v>
      </c>
      <c r="H36" s="363"/>
      <c r="I36" s="268">
        <f>SUM(I29:I34)</f>
        <v>0</v>
      </c>
      <c r="J36" s="341"/>
      <c r="K36" s="172">
        <f>K34+K32+K31+K30+K29</f>
        <v>25</v>
      </c>
      <c r="L36" s="348"/>
      <c r="M36" s="172">
        <f>M34+M32+M31+M30+M29</f>
        <v>0</v>
      </c>
      <c r="N36" s="238"/>
      <c r="O36" s="181">
        <f>O29+O30+O31+O32+O33+O34</f>
        <v>120</v>
      </c>
      <c r="P36" s="192">
        <f>P34+P32+P30+P29</f>
        <v>215</v>
      </c>
    </row>
    <row r="37" spans="1:16" s="154" customFormat="1" ht="23.25" customHeight="1">
      <c r="A37" s="148" t="s">
        <v>3</v>
      </c>
      <c r="B37" s="412"/>
      <c r="C37" s="149">
        <f>SUM(C26+1)</f>
        <v>45792</v>
      </c>
      <c r="D37" s="183"/>
      <c r="E37" s="150"/>
      <c r="F37" s="175"/>
      <c r="G37" s="151"/>
      <c r="H37" s="364"/>
      <c r="I37" s="210"/>
      <c r="J37" s="342"/>
      <c r="K37" s="152"/>
      <c r="L37" s="347"/>
      <c r="M37" s="243"/>
      <c r="N37" s="239"/>
      <c r="O37" s="179"/>
      <c r="P37" s="153"/>
    </row>
    <row r="38" spans="1:16" ht="20.100000000000001" customHeight="1">
      <c r="A38" s="122"/>
      <c r="B38" s="413" t="str">
        <f>JL!M14</f>
        <v>47133, 47636</v>
      </c>
      <c r="C38" s="123" t="str">
        <f>REPT(JL!L12,1)</f>
        <v>Hovězí polévka s těstovinovou rýží</v>
      </c>
      <c r="D38" s="124" t="s">
        <v>50</v>
      </c>
      <c r="E38" s="124"/>
      <c r="F38" s="89"/>
      <c r="G38" s="270">
        <f>G47</f>
        <v>65</v>
      </c>
      <c r="H38" s="359"/>
      <c r="I38" s="247"/>
      <c r="J38" s="339"/>
      <c r="K38" s="248">
        <f>K47</f>
        <v>25</v>
      </c>
      <c r="L38" s="249"/>
      <c r="M38" s="250"/>
      <c r="N38" s="251"/>
      <c r="O38" s="327">
        <v>25</v>
      </c>
      <c r="P38" s="63">
        <f t="shared" ref="P38:P45" si="3">SUM(D38:O38)</f>
        <v>115</v>
      </c>
    </row>
    <row r="39" spans="1:16" ht="20.100000000000001" customHeight="1">
      <c r="A39" s="122"/>
      <c r="B39" s="413" t="str">
        <f>JL!M17</f>
        <v>9006</v>
      </c>
      <c r="C39" s="123" t="str">
        <f>REPT(JL!L15,1)</f>
        <v>Zelná s paprikou a bramborami</v>
      </c>
      <c r="D39" s="124" t="s">
        <v>50</v>
      </c>
      <c r="E39" s="124"/>
      <c r="F39" s="90"/>
      <c r="G39" s="271"/>
      <c r="H39" s="360"/>
      <c r="I39" s="252"/>
      <c r="J39" s="339"/>
      <c r="K39" s="248"/>
      <c r="L39" s="249"/>
      <c r="M39" s="250"/>
      <c r="N39" s="251"/>
      <c r="O39" s="327">
        <v>40</v>
      </c>
      <c r="P39" s="63">
        <f t="shared" si="3"/>
        <v>40</v>
      </c>
    </row>
    <row r="40" spans="1:16" ht="20.100000000000001" customHeight="1">
      <c r="A40" s="353"/>
      <c r="B40" s="414" t="str">
        <f>JL!M22</f>
        <v>37667, 9993</v>
      </c>
      <c r="C40" s="123" t="str">
        <f>REPT(JL!L19,1)</f>
        <v>Vepřové karé pečené na uzené slanině s cibulí, se smetanovu omáčkou, jasmínová rýže</v>
      </c>
      <c r="D40" s="124" t="s">
        <v>50</v>
      </c>
      <c r="E40" s="124"/>
      <c r="F40" s="90"/>
      <c r="G40" s="272">
        <v>20</v>
      </c>
      <c r="H40" s="360"/>
      <c r="I40" s="253"/>
      <c r="J40" s="339"/>
      <c r="K40" s="254"/>
      <c r="L40" s="255"/>
      <c r="M40" s="256"/>
      <c r="N40" s="257"/>
      <c r="O40" s="253">
        <v>50</v>
      </c>
      <c r="P40" s="63">
        <f t="shared" si="3"/>
        <v>70</v>
      </c>
    </row>
    <row r="41" spans="1:16" ht="20.100000000000001" customHeight="1">
      <c r="A41" s="353"/>
      <c r="B41" s="414" t="str">
        <f>JL!M26</f>
        <v>8419. 9992</v>
      </c>
      <c r="C41" s="123" t="str">
        <f>REPT(JL!L23,1)</f>
        <v>Hovězí guláš, houskové knedlíky</v>
      </c>
      <c r="D41" s="124" t="s">
        <v>50</v>
      </c>
      <c r="E41" s="124"/>
      <c r="F41" s="90"/>
      <c r="G41" s="272">
        <v>25</v>
      </c>
      <c r="H41" s="402"/>
      <c r="I41" s="253"/>
      <c r="J41" s="339"/>
      <c r="K41" s="254"/>
      <c r="L41" s="255"/>
      <c r="M41" s="256"/>
      <c r="N41" s="257"/>
      <c r="O41" s="253">
        <v>50</v>
      </c>
      <c r="P41" s="63">
        <f t="shared" si="3"/>
        <v>75</v>
      </c>
    </row>
    <row r="42" spans="1:16" ht="20.100000000000001" hidden="1" customHeight="1">
      <c r="A42" s="122"/>
      <c r="B42" s="415"/>
      <c r="C42" s="123" t="e">
        <f>REPT(JL!#REF!,1)</f>
        <v>#REF!</v>
      </c>
      <c r="D42" s="124"/>
      <c r="E42" s="124"/>
      <c r="F42" s="90"/>
      <c r="G42" s="272"/>
      <c r="H42" s="360"/>
      <c r="I42" s="253"/>
      <c r="J42" s="339"/>
      <c r="K42" s="254"/>
      <c r="L42" s="255"/>
      <c r="M42" s="256"/>
      <c r="N42" s="257"/>
      <c r="O42" s="253"/>
      <c r="P42" s="63">
        <f t="shared" si="3"/>
        <v>0</v>
      </c>
    </row>
    <row r="43" spans="1:16" ht="20.100000000000001" customHeight="1">
      <c r="A43" s="126"/>
      <c r="B43" s="418" t="str">
        <f>JL!M30</f>
        <v>10407, 9997, 32581</v>
      </c>
      <c r="C43" s="123" t="str">
        <f>JL!L27</f>
        <v>Vločkové karbanátky se zeleninou a sýrem, pečené kořeněné brambory, jogurtový dressing</v>
      </c>
      <c r="D43" s="124" t="s">
        <v>50</v>
      </c>
      <c r="E43" s="124"/>
      <c r="F43" s="127"/>
      <c r="G43" s="273">
        <v>5</v>
      </c>
      <c r="H43" s="360"/>
      <c r="I43" s="403"/>
      <c r="J43" s="339"/>
      <c r="K43" s="254"/>
      <c r="L43" s="255"/>
      <c r="M43" s="256"/>
      <c r="N43" s="257"/>
      <c r="O43" s="258">
        <v>15</v>
      </c>
      <c r="P43" s="63">
        <f t="shared" si="3"/>
        <v>20</v>
      </c>
    </row>
    <row r="44" spans="1:16" ht="20.100000000000001" hidden="1" customHeight="1">
      <c r="A44" s="122"/>
      <c r="B44" s="415"/>
      <c r="C44" s="123" t="e">
        <f>REPT(JL!#REF!,1)</f>
        <v>#REF!</v>
      </c>
      <c r="D44" s="124"/>
      <c r="E44" s="124"/>
      <c r="F44" s="127"/>
      <c r="G44" s="273"/>
      <c r="H44" s="361"/>
      <c r="I44" s="403"/>
      <c r="J44" s="339"/>
      <c r="K44" s="254"/>
      <c r="L44" s="255"/>
      <c r="M44" s="256"/>
      <c r="N44" s="257"/>
      <c r="O44" s="258"/>
      <c r="P44" s="63">
        <f t="shared" si="3"/>
        <v>0</v>
      </c>
    </row>
    <row r="45" spans="1:16" ht="20.100000000000001" customHeight="1" thickBot="1">
      <c r="A45" s="126"/>
      <c r="B45" s="413" t="str">
        <f>JL!M35</f>
        <v>11883, 11399</v>
      </c>
      <c r="C45" s="356" t="str">
        <f>REPT(JL!L32,1)</f>
        <v>Plněná vepřová kapsa s nivou a šunkou, smažené americké brambory</v>
      </c>
      <c r="D45" s="208" t="s">
        <v>50</v>
      </c>
      <c r="E45" s="131"/>
      <c r="F45" s="127"/>
      <c r="G45" s="128">
        <v>15</v>
      </c>
      <c r="H45" s="360"/>
      <c r="I45" s="403"/>
      <c r="J45" s="339"/>
      <c r="K45" s="259">
        <v>25</v>
      </c>
      <c r="L45" s="260"/>
      <c r="M45" s="261"/>
      <c r="N45" s="262"/>
      <c r="O45" s="258">
        <v>5</v>
      </c>
      <c r="P45" s="265">
        <f t="shared" si="3"/>
        <v>45</v>
      </c>
    </row>
    <row r="46" spans="1:16" s="162" customFormat="1" ht="20.100000000000001" customHeight="1" thickBot="1">
      <c r="A46" s="132"/>
      <c r="B46" s="416"/>
      <c r="C46" s="206"/>
      <c r="D46" s="182"/>
      <c r="E46" s="159"/>
      <c r="F46" s="133"/>
      <c r="G46" s="160"/>
      <c r="H46" s="362"/>
      <c r="I46" s="159"/>
      <c r="J46" s="340"/>
      <c r="K46" s="161"/>
      <c r="L46" s="345"/>
      <c r="M46" s="242"/>
      <c r="N46" s="237"/>
      <c r="O46" s="134"/>
      <c r="P46" s="135"/>
    </row>
    <row r="47" spans="1:16" ht="20.25" customHeight="1" thickBot="1">
      <c r="A47" s="4"/>
      <c r="B47" s="417"/>
      <c r="C47" s="137"/>
      <c r="D47" s="209">
        <f>SUM(D40:D45)</f>
        <v>0</v>
      </c>
      <c r="E47" s="171"/>
      <c r="F47" s="174">
        <f>F45+F43+F42+F41+F40+F46</f>
        <v>0</v>
      </c>
      <c r="G47" s="268">
        <f>G45+G43+G41+G40</f>
        <v>65</v>
      </c>
      <c r="H47" s="363"/>
      <c r="I47" s="268">
        <f>SUM(I40:I45)</f>
        <v>0</v>
      </c>
      <c r="J47" s="341"/>
      <c r="K47" s="172">
        <f>K45+K43+K42+K41+K40</f>
        <v>25</v>
      </c>
      <c r="L47" s="348"/>
      <c r="M47" s="172">
        <f>M45+M43+M42+M41+M40</f>
        <v>0</v>
      </c>
      <c r="N47" s="238"/>
      <c r="O47" s="181">
        <f>O40+O41+O42+O43+O44+O45</f>
        <v>120</v>
      </c>
      <c r="P47" s="192">
        <f>P45+P43+P41+P40</f>
        <v>210</v>
      </c>
    </row>
    <row r="48" spans="1:16" s="154" customFormat="1" ht="22.5" customHeight="1">
      <c r="A48" s="148" t="s">
        <v>4</v>
      </c>
      <c r="B48" s="412"/>
      <c r="C48" s="149">
        <f>SUM(C37+1)</f>
        <v>45793</v>
      </c>
      <c r="D48" s="183"/>
      <c r="E48" s="150"/>
      <c r="F48" s="175"/>
      <c r="G48" s="151"/>
      <c r="H48" s="364"/>
      <c r="I48" s="210"/>
      <c r="J48" s="342"/>
      <c r="K48" s="152"/>
      <c r="L48" s="347"/>
      <c r="M48" s="243"/>
      <c r="N48" s="239"/>
      <c r="O48" s="179"/>
      <c r="P48" s="153"/>
    </row>
    <row r="49" spans="1:17" ht="20.100000000000001" customHeight="1">
      <c r="A49" s="122"/>
      <c r="B49" s="413" t="str">
        <f>JL!P14</f>
        <v>11838</v>
      </c>
      <c r="C49" s="123" t="str">
        <f>REPT(JL!O12,1)</f>
        <v>Slepičí polévka se strouháním a francouzskou zeleninou</v>
      </c>
      <c r="D49" s="124" t="s">
        <v>50</v>
      </c>
      <c r="E49" s="124"/>
      <c r="F49" s="89"/>
      <c r="G49" s="270"/>
      <c r="H49" s="359"/>
      <c r="I49" s="247"/>
      <c r="J49" s="339"/>
      <c r="K49" s="248"/>
      <c r="L49" s="249"/>
      <c r="M49" s="250"/>
      <c r="N49" s="251"/>
      <c r="O49" s="327">
        <v>25</v>
      </c>
      <c r="P49" s="63">
        <f t="shared" ref="P49:P56" si="4">SUM(D49:O49)</f>
        <v>25</v>
      </c>
    </row>
    <row r="50" spans="1:17" ht="20.100000000000001" customHeight="1">
      <c r="A50" s="122"/>
      <c r="B50" s="413" t="str">
        <f>JL!P17</f>
        <v>40964</v>
      </c>
      <c r="C50" s="123" t="str">
        <f>REPT(JL!O15,1)</f>
        <v>Bílá cibulová s bramborem</v>
      </c>
      <c r="D50" s="124" t="s">
        <v>50</v>
      </c>
      <c r="E50" s="124"/>
      <c r="F50" s="90"/>
      <c r="G50" s="271">
        <f>G58</f>
        <v>65</v>
      </c>
      <c r="H50" s="360"/>
      <c r="I50" s="252"/>
      <c r="J50" s="339"/>
      <c r="K50" s="248">
        <f>K58</f>
        <v>25</v>
      </c>
      <c r="L50" s="249"/>
      <c r="M50" s="250"/>
      <c r="N50" s="251"/>
      <c r="O50" s="327">
        <v>30</v>
      </c>
      <c r="P50" s="63">
        <f t="shared" si="4"/>
        <v>120</v>
      </c>
    </row>
    <row r="51" spans="1:17" ht="20.100000000000001" customHeight="1">
      <c r="A51" s="426" t="s">
        <v>224</v>
      </c>
      <c r="B51" s="414" t="str">
        <f>JL!P22</f>
        <v>9894, 39072</v>
      </c>
      <c r="C51" s="125" t="str">
        <f>REPT(JL!O19,1)</f>
        <v>Smažený vepřový řízek z pečeně, vařené brambory s máslem, kyselá okurka</v>
      </c>
      <c r="D51" s="124" t="s">
        <v>50</v>
      </c>
      <c r="E51" s="124"/>
      <c r="F51" s="90"/>
      <c r="G51" s="272">
        <v>30</v>
      </c>
      <c r="H51" s="360"/>
      <c r="I51" s="253"/>
      <c r="J51" s="339"/>
      <c r="K51" s="377">
        <v>25</v>
      </c>
      <c r="L51" s="427" t="s">
        <v>264</v>
      </c>
      <c r="M51" s="256"/>
      <c r="N51" s="257"/>
      <c r="O51" s="253">
        <v>70</v>
      </c>
      <c r="P51" s="264">
        <f t="shared" si="4"/>
        <v>125</v>
      </c>
    </row>
    <row r="52" spans="1:17" ht="20.100000000000001" customHeight="1">
      <c r="A52" s="122"/>
      <c r="B52" s="414" t="str">
        <f>JL!P26</f>
        <v>34504, 9994</v>
      </c>
      <c r="C52" s="123" t="str">
        <f>REPT(JL!O23,1)</f>
        <v>Kuřecí prsa s olivami a rajčaty ála Marengo, dušená kari rýže</v>
      </c>
      <c r="D52" s="124" t="s">
        <v>50</v>
      </c>
      <c r="E52" s="124"/>
      <c r="F52" s="90"/>
      <c r="G52" s="272">
        <v>15</v>
      </c>
      <c r="H52" s="360"/>
      <c r="I52" s="253"/>
      <c r="J52" s="339"/>
      <c r="K52" s="254"/>
      <c r="L52" s="255"/>
      <c r="M52" s="256"/>
      <c r="N52" s="257"/>
      <c r="O52" s="253">
        <v>30</v>
      </c>
      <c r="P52" s="63">
        <f t="shared" si="4"/>
        <v>45</v>
      </c>
    </row>
    <row r="53" spans="1:17" ht="20.100000000000001" hidden="1" customHeight="1">
      <c r="A53" s="122"/>
      <c r="B53" s="415"/>
      <c r="C53" s="125" t="e">
        <f>REPT(JL!#REF!,1)</f>
        <v>#REF!</v>
      </c>
      <c r="D53" s="124"/>
      <c r="E53" s="124"/>
      <c r="F53" s="90"/>
      <c r="G53" s="272"/>
      <c r="H53" s="360"/>
      <c r="I53" s="253"/>
      <c r="J53" s="339"/>
      <c r="K53" s="254"/>
      <c r="L53" s="255"/>
      <c r="M53" s="256"/>
      <c r="N53" s="257"/>
      <c r="O53" s="253"/>
      <c r="P53" s="63">
        <f t="shared" si="4"/>
        <v>0</v>
      </c>
    </row>
    <row r="54" spans="1:17" ht="20.100000000000001" customHeight="1">
      <c r="A54" s="126"/>
      <c r="B54" s="418" t="str">
        <f>JL!P30</f>
        <v>41071</v>
      </c>
      <c r="C54" s="123" t="str">
        <f>JL!O27</f>
        <v>Bulgurové rizoto se zeleninou, strouhaný sýr</v>
      </c>
      <c r="D54" s="124" t="s">
        <v>50</v>
      </c>
      <c r="E54" s="124"/>
      <c r="F54" s="127"/>
      <c r="G54" s="273">
        <v>5</v>
      </c>
      <c r="H54" s="360"/>
      <c r="I54" s="403"/>
      <c r="J54" s="339"/>
      <c r="K54" s="254"/>
      <c r="L54" s="255"/>
      <c r="M54" s="256"/>
      <c r="N54" s="257"/>
      <c r="O54" s="258">
        <v>5</v>
      </c>
      <c r="P54" s="63">
        <f t="shared" si="4"/>
        <v>10</v>
      </c>
    </row>
    <row r="55" spans="1:17" ht="20.100000000000001" hidden="1" customHeight="1">
      <c r="A55" s="122"/>
      <c r="B55" s="415"/>
      <c r="C55" s="123" t="e">
        <f>REPT(JL!#REF!,1)</f>
        <v>#REF!</v>
      </c>
      <c r="D55" s="124"/>
      <c r="E55" s="124"/>
      <c r="F55" s="127"/>
      <c r="G55" s="273"/>
      <c r="H55" s="361"/>
      <c r="I55" s="403"/>
      <c r="J55" s="339"/>
      <c r="K55" s="254"/>
      <c r="L55" s="255"/>
      <c r="M55" s="256"/>
      <c r="N55" s="257"/>
      <c r="O55" s="258"/>
      <c r="P55" s="63">
        <f t="shared" si="4"/>
        <v>0</v>
      </c>
    </row>
    <row r="56" spans="1:17" ht="20.100000000000001" customHeight="1" thickBot="1">
      <c r="A56" s="122"/>
      <c r="B56" s="413" t="str">
        <f>JL!P35</f>
        <v>10046, 33442</v>
      </c>
      <c r="C56" s="125" t="str">
        <f>REPT(JL!O32,1)</f>
        <v>Pomalu pečená vepřová panenka s pečeným česnekem, grilovaná sezónní zelenina (200g)</v>
      </c>
      <c r="D56" s="208" t="s">
        <v>50</v>
      </c>
      <c r="E56" s="131"/>
      <c r="F56" s="127"/>
      <c r="G56" s="128">
        <v>15</v>
      </c>
      <c r="H56" s="360"/>
      <c r="I56" s="403"/>
      <c r="J56" s="339"/>
      <c r="K56" s="259"/>
      <c r="L56" s="260"/>
      <c r="M56" s="261"/>
      <c r="N56" s="262"/>
      <c r="O56" s="258">
        <v>10</v>
      </c>
      <c r="P56" s="263">
        <f t="shared" si="4"/>
        <v>25</v>
      </c>
    </row>
    <row r="57" spans="1:17" s="162" customFormat="1" ht="20.100000000000001" customHeight="1" thickBot="1">
      <c r="A57" s="132"/>
      <c r="B57" s="416"/>
      <c r="C57" s="206"/>
      <c r="D57" s="182"/>
      <c r="E57" s="159"/>
      <c r="F57" s="133"/>
      <c r="G57" s="160"/>
      <c r="H57" s="365"/>
      <c r="I57" s="159"/>
      <c r="J57" s="340"/>
      <c r="K57" s="161"/>
      <c r="L57" s="345"/>
      <c r="M57" s="242"/>
      <c r="N57" s="237"/>
      <c r="O57" s="134"/>
      <c r="P57" s="135"/>
    </row>
    <row r="58" spans="1:17" ht="21" customHeight="1" thickBot="1">
      <c r="A58" s="3" t="s">
        <v>5</v>
      </c>
      <c r="B58" s="419"/>
      <c r="C58" s="138"/>
      <c r="D58" s="209">
        <f>SUM(D51:D56)</f>
        <v>0</v>
      </c>
      <c r="E58" s="171"/>
      <c r="F58" s="174">
        <f>F56+F54+F53+F52+F51+F57</f>
        <v>0</v>
      </c>
      <c r="G58" s="268">
        <f>G56+G54+G52+G51</f>
        <v>65</v>
      </c>
      <c r="H58" s="363"/>
      <c r="I58" s="268">
        <f>SUM(I51:I56)</f>
        <v>0</v>
      </c>
      <c r="J58" s="341"/>
      <c r="K58" s="172">
        <f>K56+K54+K53+K52+K51+K57</f>
        <v>25</v>
      </c>
      <c r="L58" s="348"/>
      <c r="M58" s="172">
        <f>M56+M54+M52+M51+M45+M43+M41+M40+M34+M32+M30+M29+M23+M21+M19+M18+M12+M10+M8+M7</f>
        <v>0</v>
      </c>
      <c r="N58" s="172">
        <f>N56+N54+N52+N51+N45+N43+N41+N40+N34+N32+N30+N29+N23+N21+N19+N18+N12+N10+N8+N7</f>
        <v>0</v>
      </c>
      <c r="O58" s="181">
        <f>O51+O52+O53+O54+O55+O56</f>
        <v>115</v>
      </c>
      <c r="P58" s="192">
        <f>P56+P54+P52+P51+P57</f>
        <v>205</v>
      </c>
      <c r="Q58" s="139"/>
    </row>
    <row r="59" spans="1:17" s="165" customFormat="1" ht="21" customHeight="1" thickBot="1">
      <c r="A59" s="163" t="s">
        <v>9</v>
      </c>
      <c r="B59" s="420"/>
      <c r="C59" s="164"/>
      <c r="D59" s="184" t="s">
        <v>50</v>
      </c>
      <c r="E59" s="166"/>
      <c r="F59" s="176"/>
      <c r="G59" s="167"/>
      <c r="H59" s="167"/>
      <c r="I59" s="212"/>
      <c r="J59" s="166"/>
      <c r="K59" s="168"/>
      <c r="L59" s="349"/>
      <c r="M59" s="244"/>
      <c r="N59" s="240"/>
      <c r="O59" s="169"/>
      <c r="P59" s="170"/>
    </row>
    <row r="60" spans="1:17" s="185" customFormat="1" ht="9" customHeight="1">
      <c r="B60" s="421"/>
      <c r="C60" s="186"/>
      <c r="D60" s="187">
        <f>D58+D47+D36+D25+D14</f>
        <v>0</v>
      </c>
      <c r="E60" s="187"/>
      <c r="F60" s="187">
        <f>F58+F47+F36+F25+F14</f>
        <v>0</v>
      </c>
      <c r="G60" s="187"/>
      <c r="H60" s="187"/>
      <c r="I60" s="188">
        <f>I58+I47+I36+I25+I14</f>
        <v>0</v>
      </c>
      <c r="J60" s="188"/>
      <c r="K60" s="188">
        <f>K58+K47+K36+K25+K14</f>
        <v>125</v>
      </c>
      <c r="L60" s="350"/>
      <c r="M60" s="188">
        <f>M58+M47+M36+M25+M14</f>
        <v>0</v>
      </c>
      <c r="N60" s="189"/>
      <c r="O60" s="190">
        <f>O58+O47+O36+O25+O14</f>
        <v>585</v>
      </c>
      <c r="P60" s="191" t="s">
        <v>68</v>
      </c>
    </row>
    <row r="61" spans="1:17" s="185" customFormat="1" ht="9" customHeight="1">
      <c r="A61" s="573"/>
      <c r="B61" s="573"/>
      <c r="C61" s="573"/>
      <c r="D61" s="187">
        <f>D58+D47+D36+D25+D14</f>
        <v>0</v>
      </c>
      <c r="E61" s="187">
        <f t="shared" ref="E61:O61" si="5">E58+E47+E36+E25+E14</f>
        <v>0</v>
      </c>
      <c r="F61" s="187">
        <f t="shared" si="5"/>
        <v>0</v>
      </c>
      <c r="G61" s="187">
        <f t="shared" si="5"/>
        <v>330</v>
      </c>
      <c r="H61" s="187"/>
      <c r="I61" s="187">
        <f t="shared" si="5"/>
        <v>0</v>
      </c>
      <c r="J61" s="187">
        <f t="shared" si="5"/>
        <v>0</v>
      </c>
      <c r="K61" s="187">
        <f t="shared" si="5"/>
        <v>125</v>
      </c>
      <c r="L61" s="351">
        <f t="shared" si="5"/>
        <v>0</v>
      </c>
      <c r="M61" s="187">
        <f t="shared" si="5"/>
        <v>0</v>
      </c>
      <c r="N61" s="187">
        <f t="shared" si="5"/>
        <v>0</v>
      </c>
      <c r="O61" s="187">
        <f t="shared" si="5"/>
        <v>585</v>
      </c>
      <c r="P61" s="193">
        <f>P58+P47+P36+P25+P14</f>
        <v>1040</v>
      </c>
    </row>
    <row r="62" spans="1:17" s="185" customFormat="1" ht="9" customHeight="1">
      <c r="A62" s="573"/>
      <c r="B62" s="573"/>
      <c r="C62" s="573"/>
      <c r="D62" s="187">
        <f>D61/5</f>
        <v>0</v>
      </c>
      <c r="E62" s="187">
        <f t="shared" ref="E62:O62" si="6">E61/5</f>
        <v>0</v>
      </c>
      <c r="F62" s="187">
        <f t="shared" si="6"/>
        <v>0</v>
      </c>
      <c r="G62" s="187">
        <f t="shared" si="6"/>
        <v>66</v>
      </c>
      <c r="H62" s="187"/>
      <c r="I62" s="187">
        <f t="shared" si="6"/>
        <v>0</v>
      </c>
      <c r="J62" s="187">
        <f t="shared" si="6"/>
        <v>0</v>
      </c>
      <c r="K62" s="187">
        <f t="shared" si="6"/>
        <v>25</v>
      </c>
      <c r="L62" s="351">
        <f t="shared" si="6"/>
        <v>0</v>
      </c>
      <c r="M62" s="187">
        <f t="shared" si="6"/>
        <v>0</v>
      </c>
      <c r="N62" s="187">
        <f t="shared" si="6"/>
        <v>0</v>
      </c>
      <c r="O62" s="187">
        <f t="shared" si="6"/>
        <v>117</v>
      </c>
      <c r="P62" s="187">
        <f>P61/5</f>
        <v>208</v>
      </c>
    </row>
    <row r="63" spans="1:17" ht="170.25" customHeight="1">
      <c r="A63" s="573"/>
      <c r="B63" s="573"/>
      <c r="C63" s="573"/>
    </row>
    <row r="64" spans="1:17">
      <c r="B64" s="422"/>
    </row>
    <row r="65" spans="2:2">
      <c r="B65" s="423"/>
    </row>
    <row r="66" spans="2:2">
      <c r="B66" s="424"/>
    </row>
    <row r="67" spans="2:2">
      <c r="B67" s="423"/>
    </row>
    <row r="68" spans="2:2">
      <c r="B68" s="423"/>
    </row>
    <row r="69" spans="2:2">
      <c r="B69" s="423"/>
    </row>
  </sheetData>
  <mergeCells count="3">
    <mergeCell ref="A1:P1"/>
    <mergeCell ref="A2:C3"/>
    <mergeCell ref="A61:C63"/>
  </mergeCells>
  <printOptions horizontalCentered="1"/>
  <pageMargins left="0" right="0" top="0" bottom="0" header="0" footer="0"/>
  <pageSetup paperSize="9" scale="53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45789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71</v>
      </c>
      <c r="E3" s="49"/>
      <c r="F3" s="49"/>
      <c r="G3" s="49"/>
      <c r="H3" s="48" t="s">
        <v>14</v>
      </c>
      <c r="I3" s="93" t="s">
        <v>72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43" t="s">
        <v>59</v>
      </c>
      <c r="B9" s="144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43" t="s">
        <v>60</v>
      </c>
      <c r="B10" s="144"/>
      <c r="C10" s="92" t="str">
        <f>JL!C15</f>
        <v>Zeleninový krém z kořenové zeleniny s pečiv. krutony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43" t="s">
        <v>80</v>
      </c>
      <c r="B11" s="145"/>
      <c r="C11" s="103" t="str">
        <f>JL!C19</f>
        <v>Hovězí vařené (zadní), rajská omáčka, vařené těstoviny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43" t="s">
        <v>81</v>
      </c>
      <c r="B12" s="146"/>
      <c r="C12" s="103" t="str">
        <f>JL!C23</f>
        <v>Kuřecí nudličky ve sladkokyselé omáčce se zeleninou,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43" t="s">
        <v>75</v>
      </c>
      <c r="B13" s="146"/>
      <c r="C13" s="103" t="str">
        <f>JL!C27</f>
        <v>Gratinovaný květák se sýrem a vejci, vařené brambory s másem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43" t="s">
        <v>76</v>
      </c>
      <c r="B14" s="147"/>
      <c r="C14" s="103" t="str">
        <f>JL!C32</f>
        <v>Vepřový kotlet s anglickou slaninou, sterilovanými okurkami a krémovými žampiony, smažené krokety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574"/>
      <c r="D15" s="575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76" t="s">
        <v>49</v>
      </c>
      <c r="B27" s="577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8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45790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 xml:space="preserve">EYELEVEL - JENEČ </v>
      </c>
      <c r="E30" s="49"/>
      <c r="F30" s="49"/>
      <c r="G30" s="49"/>
      <c r="H30" s="48" t="s">
        <v>14</v>
      </c>
      <c r="I30" s="93" t="str">
        <f>I3</f>
        <v>731 438 517, 776 107 716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43" t="s">
        <v>59</v>
      </c>
      <c r="B36" s="144"/>
      <c r="C36" s="114" t="str">
        <f>JL!F12</f>
        <v>Hovězí s masem, nudlemi a zeleninou</v>
      </c>
      <c r="D36" s="10"/>
      <c r="E36" s="20" t="s">
        <v>31</v>
      </c>
      <c r="F36" s="22"/>
      <c r="G36" s="23"/>
      <c r="H36" s="24"/>
      <c r="I36" s="24"/>
      <c r="J36" s="25"/>
      <c r="K36" s="94"/>
      <c r="L36" s="100"/>
      <c r="M36" s="95"/>
    </row>
    <row r="37" spans="1:13" ht="18.95" customHeight="1">
      <c r="A37" s="143" t="s">
        <v>60</v>
      </c>
      <c r="B37" s="144"/>
      <c r="C37" s="92" t="str">
        <f>JL!F15</f>
        <v>Dršťková polévka</v>
      </c>
      <c r="D37" s="10"/>
      <c r="E37" s="96" t="s">
        <v>31</v>
      </c>
      <c r="F37" s="22"/>
      <c r="G37" s="101"/>
      <c r="H37" s="24"/>
      <c r="I37" s="26"/>
      <c r="J37" s="25"/>
      <c r="K37" s="9"/>
      <c r="L37" s="100"/>
      <c r="M37" s="10"/>
    </row>
    <row r="38" spans="1:13" ht="18.95" customHeight="1">
      <c r="A38" s="143" t="s">
        <v>80</v>
      </c>
      <c r="B38" s="145"/>
      <c r="C38" s="103" t="str">
        <f>JL!F19</f>
        <v>Plněná kuřecí roláda mletým masem, vařené brambory, zelný salát s mrkví</v>
      </c>
      <c r="D38" s="10"/>
      <c r="E38" s="20" t="s">
        <v>31</v>
      </c>
      <c r="F38" s="22"/>
      <c r="G38" s="27"/>
      <c r="H38" s="24"/>
      <c r="I38" s="26"/>
      <c r="J38" s="25"/>
      <c r="K38" s="94"/>
      <c r="L38" s="105"/>
      <c r="M38" s="95"/>
    </row>
    <row r="39" spans="1:13" ht="18.95" customHeight="1">
      <c r="A39" s="143" t="s">
        <v>81</v>
      </c>
      <c r="B39" s="146"/>
      <c r="C39" s="103" t="str">
        <f>JL!F23</f>
        <v>Boloňské špagety s hovězím masem, strouhaný eidam</v>
      </c>
      <c r="D39" s="10"/>
      <c r="E39" s="96" t="s">
        <v>31</v>
      </c>
      <c r="F39" s="22"/>
      <c r="G39" s="27"/>
      <c r="H39" s="24"/>
      <c r="I39" s="28"/>
      <c r="J39" s="25"/>
      <c r="K39" s="94"/>
      <c r="L39" s="100"/>
      <c r="M39" s="95"/>
    </row>
    <row r="40" spans="1:13" ht="18.95" customHeight="1">
      <c r="A40" s="143" t="s">
        <v>75</v>
      </c>
      <c r="B40" s="146"/>
      <c r="C40" s="103" t="str">
        <f>JL!F27</f>
        <v>Smažený celerový řízek v sýrové strouhance, bramborová kaše, kyselá okurka</v>
      </c>
      <c r="D40" s="10"/>
      <c r="E40" s="20" t="s">
        <v>31</v>
      </c>
      <c r="F40" s="22"/>
      <c r="G40" s="27"/>
      <c r="H40" s="24"/>
      <c r="I40" s="28"/>
      <c r="J40" s="25"/>
      <c r="K40" s="9"/>
      <c r="L40" s="105"/>
      <c r="M40" s="10"/>
    </row>
    <row r="41" spans="1:13" ht="18.95" customHeight="1">
      <c r="A41" s="143" t="s">
        <v>76</v>
      </c>
      <c r="B41" s="147"/>
      <c r="C41" s="103" t="str">
        <f>JL!F32</f>
        <v>Kuřecí prsa zapečená se šunkou, blanšírovanou brokolicí a sýrem, smažené bramborové placičky rosties</v>
      </c>
      <c r="D41" s="10"/>
      <c r="E41" s="20" t="s">
        <v>31</v>
      </c>
      <c r="F41" s="22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574"/>
      <c r="D42" s="575"/>
      <c r="E42" s="20"/>
      <c r="F42" s="22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22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76" t="s">
        <v>49</v>
      </c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8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45791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 xml:space="preserve">EYELEVEL - JENEČ </v>
      </c>
      <c r="E57" s="49"/>
      <c r="F57" s="49"/>
      <c r="G57" s="49"/>
      <c r="H57" s="48" t="s">
        <v>14</v>
      </c>
      <c r="I57" s="93" t="str">
        <f>I30</f>
        <v>731 438 517, 776 107 716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43" t="s">
        <v>59</v>
      </c>
      <c r="B63" s="144"/>
      <c r="C63" s="114" t="str">
        <f>JL!I12</f>
        <v>Zeleninový vývar s krupiucí a vejcem</v>
      </c>
      <c r="D63" s="10"/>
      <c r="E63" s="20" t="s">
        <v>31</v>
      </c>
      <c r="F63" s="22"/>
      <c r="G63" s="23"/>
      <c r="H63" s="24"/>
      <c r="I63" s="24"/>
      <c r="J63" s="25"/>
      <c r="K63" s="94"/>
      <c r="L63" s="100"/>
      <c r="M63" s="95"/>
    </row>
    <row r="64" spans="1:13" ht="18.95" customHeight="1">
      <c r="A64" s="143" t="s">
        <v>60</v>
      </c>
      <c r="B64" s="144"/>
      <c r="C64" s="92" t="str">
        <f>JL!I15</f>
        <v>Čočková s párkem</v>
      </c>
      <c r="D64" s="10"/>
      <c r="E64" s="96" t="s">
        <v>31</v>
      </c>
      <c r="F64" s="22"/>
      <c r="G64" s="101"/>
      <c r="H64" s="24"/>
      <c r="I64" s="26"/>
      <c r="J64" s="25"/>
      <c r="K64" s="9"/>
      <c r="L64" s="100"/>
      <c r="M64" s="10"/>
    </row>
    <row r="65" spans="1:13" ht="18.95" customHeight="1">
      <c r="A65" s="143" t="s">
        <v>80</v>
      </c>
      <c r="B65" s="145"/>
      <c r="C65" s="103" t="str">
        <f>JL!I19</f>
        <v>Vepřová krkovička na česneku, dušený špenát, houskové knedlíky</v>
      </c>
      <c r="D65" s="10"/>
      <c r="E65" s="20" t="s">
        <v>31</v>
      </c>
      <c r="F65" s="22"/>
      <c r="G65" s="27"/>
      <c r="H65" s="24"/>
      <c r="I65" s="26"/>
      <c r="J65" s="25"/>
      <c r="K65" s="94"/>
      <c r="L65" s="105"/>
      <c r="M65" s="95"/>
    </row>
    <row r="66" spans="1:13" ht="18.95" customHeight="1">
      <c r="A66" s="143" t="s">
        <v>81</v>
      </c>
      <c r="B66" s="146"/>
      <c r="C66" s="103" t="str">
        <f>JL!I23</f>
        <v>Pečený sekaný řízek se slaninou a sýrem, vařené brambory s máslem, sterilovaná okurka</v>
      </c>
      <c r="D66" s="10"/>
      <c r="E66" s="96" t="s">
        <v>31</v>
      </c>
      <c r="F66" s="22"/>
      <c r="G66" s="27"/>
      <c r="H66" s="24"/>
      <c r="I66" s="28"/>
      <c r="J66" s="25"/>
      <c r="K66" s="94"/>
      <c r="L66" s="105"/>
      <c r="M66" s="95"/>
    </row>
    <row r="67" spans="1:13" ht="18.95" customHeight="1">
      <c r="A67" s="143" t="s">
        <v>75</v>
      </c>
      <c r="B67" s="146"/>
      <c r="C67" s="103" t="str">
        <f>JL!I27</f>
        <v>Plněné tvarohové taštičky sypané praženou strouhankou s cukrem a máslem, mléko</v>
      </c>
      <c r="D67" s="10"/>
      <c r="E67" s="20" t="s">
        <v>31</v>
      </c>
      <c r="F67" s="22"/>
      <c r="G67" s="27"/>
      <c r="H67" s="24"/>
      <c r="I67" s="28"/>
      <c r="J67" s="25"/>
      <c r="K67" s="9"/>
      <c r="L67" s="100"/>
      <c r="M67" s="10"/>
    </row>
    <row r="68" spans="1:13" ht="18.95" customHeight="1">
      <c r="A68" s="143" t="s">
        <v>76</v>
      </c>
      <c r="B68" s="147"/>
      <c r="C68" s="103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574"/>
      <c r="D69" s="575"/>
      <c r="E69" s="20"/>
      <c r="F69" s="22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22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76" t="s">
        <v>49</v>
      </c>
      <c r="B81" s="577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8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45792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 xml:space="preserve">EYELEVEL - JENEČ </v>
      </c>
      <c r="E84" s="49"/>
      <c r="F84" s="49"/>
      <c r="G84" s="49"/>
      <c r="H84" s="48" t="s">
        <v>14</v>
      </c>
      <c r="I84" s="93" t="str">
        <f>I57</f>
        <v>731 438 517, 776 107 716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43" t="s">
        <v>59</v>
      </c>
      <c r="B90" s="144"/>
      <c r="C90" s="92" t="str">
        <f>JL!L12</f>
        <v>Hovězí polévka s těstovinovou rýží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43" t="s">
        <v>60</v>
      </c>
      <c r="B91" s="144"/>
      <c r="C91" s="92" t="str">
        <f>JL!L15</f>
        <v>Zelná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43" t="s">
        <v>80</v>
      </c>
      <c r="B92" s="145"/>
      <c r="C92" s="103" t="str">
        <f>JL!L19</f>
        <v>Vepřové karé pečené na uzené slanině s cibulí, se smetanovu omáčkou, jasmínová rýže</v>
      </c>
      <c r="D92" s="10"/>
      <c r="E92" s="20" t="s">
        <v>31</v>
      </c>
      <c r="F92" s="22"/>
      <c r="G92" s="27"/>
      <c r="H92" s="24"/>
      <c r="I92" s="26"/>
      <c r="J92" s="25"/>
      <c r="K92" s="94"/>
      <c r="L92" s="105"/>
      <c r="M92" s="95"/>
    </row>
    <row r="93" spans="1:13" ht="18.95" customHeight="1">
      <c r="A93" s="143" t="s">
        <v>81</v>
      </c>
      <c r="B93" s="146"/>
      <c r="C93" s="103" t="str">
        <f>JL!L23</f>
        <v>Hovězí guláš, houskové knedlíky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43" t="s">
        <v>75</v>
      </c>
      <c r="B94" s="146"/>
      <c r="C94" s="103" t="str">
        <f>JL!L27</f>
        <v>Vločkové karbanátky se zeleninou a sýrem, pečené kořeněné brambory, jogurtový dressing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43" t="s">
        <v>76</v>
      </c>
      <c r="B95" s="147"/>
      <c r="C95" s="103" t="str">
        <f>JL!L32</f>
        <v>Plněná vepřová kapsa s nivou a šunkou, smažené americké brambory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574"/>
      <c r="D96" s="575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76" t="s">
        <v>49</v>
      </c>
      <c r="B108" s="577"/>
      <c r="C108" s="577"/>
      <c r="D108" s="577"/>
      <c r="E108" s="577"/>
      <c r="F108" s="577"/>
      <c r="G108" s="577"/>
      <c r="H108" s="577"/>
      <c r="I108" s="577"/>
      <c r="J108" s="577"/>
      <c r="K108" s="577"/>
      <c r="L108" s="577"/>
      <c r="M108" s="578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45793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 xml:space="preserve">EYELEVEL - JENEČ </v>
      </c>
      <c r="E111" s="49"/>
      <c r="F111" s="49"/>
      <c r="G111" s="49"/>
      <c r="H111" s="48" t="s">
        <v>14</v>
      </c>
      <c r="I111" s="93" t="str">
        <f>I84</f>
        <v>731 438 517, 776 107 716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43" t="s">
        <v>59</v>
      </c>
      <c r="B117" s="144"/>
      <c r="C117" s="114" t="str">
        <f>JL!O12</f>
        <v>Slepičí polévka se strouháním a francouzskou zeleninou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43" t="s">
        <v>60</v>
      </c>
      <c r="B118" s="144"/>
      <c r="C118" s="92" t="str">
        <f>JL!O15</f>
        <v>Bílá cibulová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43" t="s">
        <v>80</v>
      </c>
      <c r="B119" s="145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43" t="s">
        <v>81</v>
      </c>
      <c r="B120" s="146"/>
      <c r="C120" s="103" t="str">
        <f>JL!O23</f>
        <v>Kuřecí prsa s olivami a rajčaty ála Marengo, dušená kari rýže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43" t="s">
        <v>75</v>
      </c>
      <c r="B121" s="146"/>
      <c r="C121" s="103" t="str">
        <f>JL!O27</f>
        <v>Bulgurové rizoto se zeleninou, strouhaný sýr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43" t="s">
        <v>76</v>
      </c>
      <c r="B122" s="147"/>
      <c r="C122" s="103" t="str">
        <f>JL!O32</f>
        <v>Pomalu pečená vepřová panenka s pečeným česnekem, grilovaná sezónní zelenina (200g)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574"/>
      <c r="D123" s="575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76" t="s">
        <v>49</v>
      </c>
      <c r="B135" s="577"/>
      <c r="C135" s="577"/>
      <c r="D135" s="577"/>
      <c r="E135" s="577"/>
      <c r="F135" s="577"/>
      <c r="G135" s="577"/>
      <c r="H135" s="577"/>
      <c r="I135" s="577"/>
      <c r="J135" s="577"/>
      <c r="K135" s="577"/>
      <c r="L135" s="577"/>
      <c r="M135" s="578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45789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77</v>
      </c>
      <c r="E3" s="49"/>
      <c r="F3" s="49"/>
      <c r="G3" s="49"/>
      <c r="H3" s="48" t="s">
        <v>14</v>
      </c>
      <c r="I3" s="93">
        <v>602881440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98" t="s">
        <v>59</v>
      </c>
      <c r="B9" s="99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98" t="s">
        <v>60</v>
      </c>
      <c r="B10" s="99"/>
      <c r="C10" s="92" t="str">
        <f>JL!C15</f>
        <v>Zeleninový krém z kořenové zeleniny s pečiv. krutony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98" t="s">
        <v>73</v>
      </c>
      <c r="B11" s="102"/>
      <c r="C11" s="103" t="str">
        <f>JL!C19</f>
        <v>Hovězí vařené (zadní), rajská omáčka, vařené těstoviny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98" t="s">
        <v>74</v>
      </c>
      <c r="B12" s="106"/>
      <c r="C12" s="103" t="str">
        <f>JL!C23</f>
        <v>Kuřecí nudličky ve sladkokyselé omáčce se zeleninou,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98" t="s">
        <v>75</v>
      </c>
      <c r="B13" s="106"/>
      <c r="C13" s="103" t="str">
        <f>JL!C27</f>
        <v>Gratinovaný květák se sýrem a vejci, vařené brambory s másem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98" t="s">
        <v>76</v>
      </c>
      <c r="B14" s="107"/>
      <c r="C14" s="103" t="str">
        <f>JL!C32</f>
        <v>Vepřový kotlet s anglickou slaninou, sterilovanými okurkami a krémovými žampiony, smažené krokety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574"/>
      <c r="D15" s="575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76" t="s">
        <v>49</v>
      </c>
      <c r="B27" s="577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8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45790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KLOKOČKA AUTOSALON - ŘEPY</v>
      </c>
      <c r="E30" s="49"/>
      <c r="F30" s="49"/>
      <c r="G30" s="49"/>
      <c r="H30" s="48" t="s">
        <v>14</v>
      </c>
      <c r="I30" s="93">
        <f>I3</f>
        <v>602881440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Hovězí s masem, nudlemi a zeleninou</v>
      </c>
      <c r="D36" s="10"/>
      <c r="E36" s="20" t="s">
        <v>31</v>
      </c>
      <c r="F36" s="88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Dršťková polévka</v>
      </c>
      <c r="D37" s="10"/>
      <c r="E37" s="96" t="s">
        <v>31</v>
      </c>
      <c r="F37" s="88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Plněná kuřecí roláda mletým masem, vařené brambory, zelný salát s mrkví</v>
      </c>
      <c r="D38" s="10"/>
      <c r="E38" s="20" t="s">
        <v>31</v>
      </c>
      <c r="F38" s="88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Boloňské špagety s hovězím masem, strouhaný eidam</v>
      </c>
      <c r="D39" s="10"/>
      <c r="E39" s="96" t="s">
        <v>31</v>
      </c>
      <c r="F39" s="88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Smažený celerový řízek v sýrové strouhance, bramborová kaše, kyselá okurka</v>
      </c>
      <c r="D40" s="10"/>
      <c r="E40" s="20" t="s">
        <v>31</v>
      </c>
      <c r="F40" s="88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Kuřecí prsa zapečená se šunkou, blanšírovanou brokolicí a sýrem, smažené bramborové placičky rosties</v>
      </c>
      <c r="D41" s="10"/>
      <c r="E41" s="20" t="s">
        <v>31</v>
      </c>
      <c r="F41" s="88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574"/>
      <c r="D42" s="575"/>
      <c r="E42" s="20"/>
      <c r="F42" s="88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8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76" t="s">
        <v>49</v>
      </c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8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45791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KLOKOČKA AUTOSALON - ŘEPY</v>
      </c>
      <c r="E57" s="49"/>
      <c r="F57" s="49"/>
      <c r="G57" s="49"/>
      <c r="H57" s="48" t="s">
        <v>14</v>
      </c>
      <c r="I57" s="93">
        <f>I30</f>
        <v>602881440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Zeleninový vývar s krupiucí a vejcem</v>
      </c>
      <c r="D63" s="10"/>
      <c r="E63" s="20" t="s">
        <v>31</v>
      </c>
      <c r="F63" s="88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Čočková s párkem</v>
      </c>
      <c r="D64" s="10"/>
      <c r="E64" s="96" t="s">
        <v>31</v>
      </c>
      <c r="F64" s="88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Vepřová krkovička na česneku, dušený špenát, houskové knedlíky</v>
      </c>
      <c r="D65" s="10"/>
      <c r="E65" s="20" t="s">
        <v>31</v>
      </c>
      <c r="F65" s="88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Pečený sekaný řízek se slaninou a sýrem, vařené brambory s máslem, sterilovaná okurka</v>
      </c>
      <c r="D66" s="10"/>
      <c r="E66" s="96" t="s">
        <v>31</v>
      </c>
      <c r="F66" s="88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Plněné tvarohové taštičky sypané praženou strouhankou s cukrem a máslem, mléko</v>
      </c>
      <c r="D67" s="10"/>
      <c r="E67" s="20" t="s">
        <v>31</v>
      </c>
      <c r="F67" s="88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JL!H32</f>
        <v>4.</v>
      </c>
      <c r="D68" s="10"/>
      <c r="E68" s="20" t="s">
        <v>31</v>
      </c>
      <c r="F68" s="88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574"/>
      <c r="D69" s="575"/>
      <c r="E69" s="20"/>
      <c r="F69" s="88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8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76" t="s">
        <v>49</v>
      </c>
      <c r="B81" s="577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8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45792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KLOKOČKA AUTOSALON - ŘEPY</v>
      </c>
      <c r="E84" s="49"/>
      <c r="F84" s="49"/>
      <c r="G84" s="49"/>
      <c r="H84" s="48" t="s">
        <v>14</v>
      </c>
      <c r="I84" s="93">
        <f>I57</f>
        <v>602881440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Hovězí polévka s těstovinovou rýží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Zelná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Vepřové karé pečené na uzené slanině s cibulí, se smetanovu omáčkou, jasmínová rýže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Hovězí guláš, houskové knedlíky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Vločkové karbanátky se zeleninou a sýrem, pečené kořeněné brambory, jogurtový dressing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Plněná vepřová kapsa s nivou a šunkou, smažené americké brambory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574"/>
      <c r="D96" s="575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76" t="s">
        <v>49</v>
      </c>
      <c r="B108" s="577"/>
      <c r="C108" s="577"/>
      <c r="D108" s="577"/>
      <c r="E108" s="577"/>
      <c r="F108" s="577"/>
      <c r="G108" s="577"/>
      <c r="H108" s="577"/>
      <c r="I108" s="577"/>
      <c r="J108" s="577"/>
      <c r="K108" s="577"/>
      <c r="L108" s="577"/>
      <c r="M108" s="578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45793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KLOKOČKA AUTOSALON - ŘEPY</v>
      </c>
      <c r="E111" s="49"/>
      <c r="F111" s="49"/>
      <c r="G111" s="49"/>
      <c r="H111" s="48" t="s">
        <v>14</v>
      </c>
      <c r="I111" s="93">
        <f>I84</f>
        <v>602881440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Slepičí polévka se strouháním a francouzskou zeleninou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Bílá cibulová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>Kuřecí prsa s olivami a rajčaty ála Marengo, dušená kari rýže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Bulgurové rizoto se zeleninou, strouhaný sýr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Pomalu pečená vepřová panenka s pečeným česnekem, grilovaná sezónní zelenina (200g)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574"/>
      <c r="D123" s="575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76" t="s">
        <v>49</v>
      </c>
      <c r="B135" s="577"/>
      <c r="C135" s="577"/>
      <c r="D135" s="577"/>
      <c r="E135" s="577"/>
      <c r="F135" s="577"/>
      <c r="G135" s="577"/>
      <c r="H135" s="577"/>
      <c r="I135" s="577"/>
      <c r="J135" s="577"/>
      <c r="K135" s="577"/>
      <c r="L135" s="577"/>
      <c r="M135" s="578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topLeftCell="A109" workbookViewId="0">
      <selection activeCell="H20" sqref="H20:I20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45789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88</v>
      </c>
      <c r="E3" s="49"/>
      <c r="F3" s="49"/>
      <c r="G3" s="49"/>
      <c r="H3" s="48" t="s">
        <v>14</v>
      </c>
      <c r="I3" s="93">
        <v>731438009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97" t="s">
        <v>59</v>
      </c>
      <c r="B9" s="198"/>
      <c r="C9" s="92" t="str">
        <f>JL!C12</f>
        <v>Drůbeží polévka s rýží a hráškem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97" t="s">
        <v>60</v>
      </c>
      <c r="B10" s="198"/>
      <c r="C10" s="92" t="str">
        <f>JL!C15</f>
        <v>Zeleninový krém z kořenové zeleniny s pečiv. krutony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97" t="s">
        <v>84</v>
      </c>
      <c r="B11" s="199"/>
      <c r="C11" s="103" t="str">
        <f>JL!C19</f>
        <v>Hovězí vařené (zadní), rajská omáčka, vařené těstoviny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97" t="s">
        <v>86</v>
      </c>
      <c r="B12" s="200"/>
      <c r="C12" s="103" t="str">
        <f>JL!C23</f>
        <v>Kuřecí nudličky ve sladkokyselé omáčce se zeleninou, dušená rýže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97" t="s">
        <v>85</v>
      </c>
      <c r="B13" s="200"/>
      <c r="C13" s="103" t="str">
        <f>JL!C27</f>
        <v>Gratinovaný květák se sýrem a vejci, vařené brambory s másem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97" t="s">
        <v>87</v>
      </c>
      <c r="B14" s="201"/>
      <c r="C14" s="103" t="str">
        <f>JL!C32</f>
        <v>Vepřový kotlet s anglickou slaninou, sterilovanými okurkami a krémovými žampiony, smažené krokety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574"/>
      <c r="D15" s="575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576" t="s">
        <v>49</v>
      </c>
      <c r="B27" s="577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8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45790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VALEO - ŽEBRÁK</v>
      </c>
      <c r="E30" s="49"/>
      <c r="F30" s="49"/>
      <c r="G30" s="49"/>
      <c r="H30" s="48" t="s">
        <v>14</v>
      </c>
      <c r="I30" s="93">
        <f>I3</f>
        <v>731438009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97" t="s">
        <v>59</v>
      </c>
      <c r="B36" s="198"/>
      <c r="C36" s="114" t="str">
        <f>JL!F12</f>
        <v>Hovězí s masem, nudlemi a zeleninou</v>
      </c>
      <c r="D36" s="10"/>
      <c r="E36" s="20" t="s">
        <v>31</v>
      </c>
      <c r="F36" s="22"/>
      <c r="G36" s="23"/>
      <c r="H36" s="24"/>
      <c r="I36" s="24"/>
      <c r="J36" s="25"/>
      <c r="K36" s="94"/>
      <c r="L36" s="100"/>
      <c r="M36" s="95"/>
    </row>
    <row r="37" spans="1:13" ht="18.95" customHeight="1">
      <c r="A37" s="197" t="s">
        <v>60</v>
      </c>
      <c r="B37" s="198"/>
      <c r="C37" s="92" t="str">
        <f>JL!F15</f>
        <v>Dršťková polévka</v>
      </c>
      <c r="D37" s="10"/>
      <c r="E37" s="96" t="s">
        <v>31</v>
      </c>
      <c r="F37" s="22"/>
      <c r="G37" s="101"/>
      <c r="H37" s="24"/>
      <c r="I37" s="26"/>
      <c r="J37" s="25"/>
      <c r="K37" s="9"/>
      <c r="L37" s="100"/>
      <c r="M37" s="10"/>
    </row>
    <row r="38" spans="1:13" ht="18.95" customHeight="1">
      <c r="A38" s="197" t="s">
        <v>84</v>
      </c>
      <c r="B38" s="199"/>
      <c r="C38" s="103" t="str">
        <f>JL!F19</f>
        <v>Plněná kuřecí roláda mletým masem, vařené brambory, zelný salát s mrkví</v>
      </c>
      <c r="D38" s="10"/>
      <c r="E38" s="20" t="s">
        <v>31</v>
      </c>
      <c r="F38" s="22"/>
      <c r="G38" s="27"/>
      <c r="H38" s="24"/>
      <c r="I38" s="26"/>
      <c r="J38" s="25"/>
      <c r="K38" s="94"/>
      <c r="L38" s="105"/>
      <c r="M38" s="95"/>
    </row>
    <row r="39" spans="1:13" ht="18.95" customHeight="1">
      <c r="A39" s="197" t="s">
        <v>86</v>
      </c>
      <c r="B39" s="200"/>
      <c r="C39" s="103" t="str">
        <f>JL!F23</f>
        <v>Boloňské špagety s hovězím masem, strouhaný eidam</v>
      </c>
      <c r="D39" s="10"/>
      <c r="E39" s="96" t="s">
        <v>31</v>
      </c>
      <c r="F39" s="22"/>
      <c r="G39" s="27"/>
      <c r="H39" s="24"/>
      <c r="I39" s="28"/>
      <c r="J39" s="25"/>
      <c r="K39" s="94"/>
      <c r="L39" s="100"/>
      <c r="M39" s="95"/>
    </row>
    <row r="40" spans="1:13" ht="18.95" customHeight="1">
      <c r="A40" s="197" t="s">
        <v>85</v>
      </c>
      <c r="B40" s="200"/>
      <c r="C40" s="103" t="str">
        <f>JL!F27</f>
        <v>Smažený celerový řízek v sýrové strouhance, bramborová kaše, kyselá okurka</v>
      </c>
      <c r="D40" s="10"/>
      <c r="E40" s="20" t="s">
        <v>31</v>
      </c>
      <c r="F40" s="22"/>
      <c r="G40" s="27"/>
      <c r="H40" s="24"/>
      <c r="I40" s="28"/>
      <c r="J40" s="25"/>
      <c r="K40" s="9"/>
      <c r="L40" s="105"/>
      <c r="M40" s="10"/>
    </row>
    <row r="41" spans="1:13" ht="18.95" customHeight="1">
      <c r="A41" s="197" t="s">
        <v>87</v>
      </c>
      <c r="B41" s="201"/>
      <c r="C41" s="103" t="str">
        <f>JL!F32</f>
        <v>Kuřecí prsa zapečená se šunkou, blanšírovanou brokolicí a sýrem, smažené bramborové placičky rosties</v>
      </c>
      <c r="D41" s="10"/>
      <c r="E41" s="20" t="s">
        <v>31</v>
      </c>
      <c r="F41" s="22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574"/>
      <c r="D42" s="575"/>
      <c r="E42" s="20"/>
      <c r="F42" s="22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22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576" t="s">
        <v>49</v>
      </c>
      <c r="B54" s="577"/>
      <c r="C54" s="577"/>
      <c r="D54" s="577"/>
      <c r="E54" s="577"/>
      <c r="F54" s="577"/>
      <c r="G54" s="577"/>
      <c r="H54" s="577"/>
      <c r="I54" s="577"/>
      <c r="J54" s="577"/>
      <c r="K54" s="577"/>
      <c r="L54" s="577"/>
      <c r="M54" s="578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45791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VALEO - ŽEBRÁK</v>
      </c>
      <c r="E57" s="49"/>
      <c r="F57" s="49"/>
      <c r="G57" s="49"/>
      <c r="H57" s="48" t="s">
        <v>14</v>
      </c>
      <c r="I57" s="93">
        <f>I30</f>
        <v>731438009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97" t="s">
        <v>59</v>
      </c>
      <c r="B63" s="198"/>
      <c r="C63" s="114" t="str">
        <f>JL!I12</f>
        <v>Zeleninový vývar s krupiucí a vejcem</v>
      </c>
      <c r="D63" s="10"/>
      <c r="E63" s="20" t="s">
        <v>31</v>
      </c>
      <c r="F63" s="22"/>
      <c r="G63" s="23"/>
      <c r="H63" s="24"/>
      <c r="I63" s="24"/>
      <c r="J63" s="25"/>
      <c r="K63" s="94"/>
      <c r="L63" s="100"/>
      <c r="M63" s="95"/>
    </row>
    <row r="64" spans="1:13" ht="18.95" customHeight="1">
      <c r="A64" s="197" t="s">
        <v>60</v>
      </c>
      <c r="B64" s="198"/>
      <c r="C64" s="92" t="str">
        <f>JL!I15</f>
        <v>Čočková s párkem</v>
      </c>
      <c r="D64" s="10"/>
      <c r="E64" s="96" t="s">
        <v>31</v>
      </c>
      <c r="F64" s="22"/>
      <c r="G64" s="101"/>
      <c r="H64" s="24"/>
      <c r="I64" s="26"/>
      <c r="J64" s="25"/>
      <c r="K64" s="9"/>
      <c r="L64" s="100"/>
      <c r="M64" s="10"/>
    </row>
    <row r="65" spans="1:13" ht="18.95" customHeight="1">
      <c r="A65" s="197" t="s">
        <v>84</v>
      </c>
      <c r="B65" s="199"/>
      <c r="C65" s="103" t="str">
        <f>JL!I19</f>
        <v>Vepřová krkovička na česneku, dušený špenát, houskové knedlíky</v>
      </c>
      <c r="D65" s="10"/>
      <c r="E65" s="20" t="s">
        <v>31</v>
      </c>
      <c r="F65" s="22"/>
      <c r="G65" s="27"/>
      <c r="H65" s="24"/>
      <c r="I65" s="26"/>
      <c r="J65" s="25"/>
      <c r="K65" s="94"/>
      <c r="L65" s="105"/>
      <c r="M65" s="95"/>
    </row>
    <row r="66" spans="1:13" ht="18.95" customHeight="1">
      <c r="A66" s="197" t="s">
        <v>86</v>
      </c>
      <c r="B66" s="200"/>
      <c r="C66" s="103" t="str">
        <f>JL!I23</f>
        <v>Pečený sekaný řízek se slaninou a sýrem, vařené brambory s máslem, sterilovaná okurka</v>
      </c>
      <c r="D66" s="10"/>
      <c r="E66" s="96" t="s">
        <v>31</v>
      </c>
      <c r="F66" s="22"/>
      <c r="G66" s="27"/>
      <c r="H66" s="24"/>
      <c r="I66" s="28"/>
      <c r="J66" s="25"/>
      <c r="K66" s="94"/>
      <c r="L66" s="105"/>
      <c r="M66" s="95"/>
    </row>
    <row r="67" spans="1:13" ht="18.95" customHeight="1">
      <c r="A67" s="197" t="s">
        <v>85</v>
      </c>
      <c r="B67" s="200"/>
      <c r="C67" s="103" t="str">
        <f>JL!I27</f>
        <v>Plněné tvarohové taštičky sypané praženou strouhankou s cukrem a máslem, mléko</v>
      </c>
      <c r="D67" s="10"/>
      <c r="E67" s="20" t="s">
        <v>31</v>
      </c>
      <c r="F67" s="22"/>
      <c r="G67" s="27"/>
      <c r="H67" s="24"/>
      <c r="I67" s="28"/>
      <c r="J67" s="25"/>
      <c r="K67" s="9"/>
      <c r="L67" s="100"/>
      <c r="M67" s="10"/>
    </row>
    <row r="68" spans="1:13" ht="18.95" customHeight="1">
      <c r="A68" s="197" t="s">
        <v>87</v>
      </c>
      <c r="B68" s="201"/>
      <c r="C68" s="103" t="str">
        <f>JL!I32</f>
        <v>Uherská roštěná s pikantní omáčkou s paprikami a rajčaty, smažené hranolky</v>
      </c>
      <c r="D68" s="10"/>
      <c r="E68" s="20" t="s">
        <v>31</v>
      </c>
      <c r="F68" s="22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574"/>
      <c r="D69" s="575"/>
      <c r="E69" s="20"/>
      <c r="F69" s="22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22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576" t="s">
        <v>49</v>
      </c>
      <c r="B81" s="577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8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45792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VALEO - ŽEBRÁK</v>
      </c>
      <c r="E84" s="49"/>
      <c r="F84" s="49"/>
      <c r="G84" s="49"/>
      <c r="H84" s="48" t="s">
        <v>14</v>
      </c>
      <c r="I84" s="93">
        <f>I57</f>
        <v>731438009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97" t="s">
        <v>59</v>
      </c>
      <c r="B90" s="198"/>
      <c r="C90" s="92" t="str">
        <f>JL!L12</f>
        <v>Hovězí polévka s těstovinovou rýží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97" t="s">
        <v>60</v>
      </c>
      <c r="B91" s="198"/>
      <c r="C91" s="92" t="str">
        <f>JL!L15</f>
        <v>Zelná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97" t="s">
        <v>84</v>
      </c>
      <c r="B92" s="199"/>
      <c r="C92" s="103" t="str">
        <f>JL!L19</f>
        <v>Vepřové karé pečené na uzené slanině s cibulí, se smetanovu omáčkou, jasmínová rýže</v>
      </c>
      <c r="D92" s="10"/>
      <c r="E92" s="20" t="s">
        <v>31</v>
      </c>
      <c r="F92" s="22"/>
      <c r="G92" s="27"/>
      <c r="H92" s="24"/>
      <c r="I92" s="26"/>
      <c r="J92" s="25"/>
      <c r="K92" s="94"/>
      <c r="L92" s="105"/>
      <c r="M92" s="95"/>
    </row>
    <row r="93" spans="1:13" ht="18.95" customHeight="1">
      <c r="A93" s="197" t="s">
        <v>86</v>
      </c>
      <c r="B93" s="200"/>
      <c r="C93" s="103" t="str">
        <f>JL!L23</f>
        <v>Hovězí guláš, houskové knedlíky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97" t="s">
        <v>85</v>
      </c>
      <c r="B94" s="200"/>
      <c r="C94" s="103" t="str">
        <f>JL!L27</f>
        <v>Vločkové karbanátky se zeleninou a sýrem, pečené kořeněné brambory, jogurtový dressing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97" t="s">
        <v>87</v>
      </c>
      <c r="B95" s="201"/>
      <c r="C95" s="103" t="str">
        <f>JL!L32</f>
        <v>Plněná vepřová kapsa s nivou a šunkou, smažené americké brambory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574"/>
      <c r="D96" s="575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576" t="s">
        <v>49</v>
      </c>
      <c r="B108" s="577"/>
      <c r="C108" s="577"/>
      <c r="D108" s="577"/>
      <c r="E108" s="577"/>
      <c r="F108" s="577"/>
      <c r="G108" s="577"/>
      <c r="H108" s="577"/>
      <c r="I108" s="577"/>
      <c r="J108" s="577"/>
      <c r="K108" s="577"/>
      <c r="L108" s="577"/>
      <c r="M108" s="578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45793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VALEO - ŽEBRÁK</v>
      </c>
      <c r="E111" s="49"/>
      <c r="F111" s="49"/>
      <c r="G111" s="49"/>
      <c r="H111" s="48" t="s">
        <v>14</v>
      </c>
      <c r="I111" s="93">
        <f>I84</f>
        <v>731438009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97" t="s">
        <v>59</v>
      </c>
      <c r="B117" s="198"/>
      <c r="C117" s="114" t="str">
        <f>JL!O12</f>
        <v>Slepičí polévka se strouháním a francouzskou zeleninou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97" t="s">
        <v>60</v>
      </c>
      <c r="B118" s="198"/>
      <c r="C118" s="92" t="str">
        <f>JL!O15</f>
        <v>Bílá cibulová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97" t="s">
        <v>84</v>
      </c>
      <c r="B119" s="199"/>
      <c r="C119" s="103" t="str">
        <f>JL!O19</f>
        <v>Smažený vepřový řízek z pečeně, vařené brambory s máslem, kyselá okurka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97" t="s">
        <v>86</v>
      </c>
      <c r="B120" s="200"/>
      <c r="C120" s="103" t="str">
        <f>JL!O23</f>
        <v>Kuřecí prsa s olivami a rajčaty ála Marengo, dušená kari rýže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97" t="s">
        <v>85</v>
      </c>
      <c r="B121" s="200"/>
      <c r="C121" s="103" t="str">
        <f>JL!O27</f>
        <v>Bulgurové rizoto se zeleninou, strouhaný sýr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97" t="s">
        <v>87</v>
      </c>
      <c r="B122" s="201"/>
      <c r="C122" s="103" t="str">
        <f>JL!O32</f>
        <v>Pomalu pečená vepřová panenka s pečeným česnekem, grilovaná sezónní zelenina (200g)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574"/>
      <c r="D123" s="575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576" t="s">
        <v>49</v>
      </c>
      <c r="B135" s="577"/>
      <c r="C135" s="577"/>
      <c r="D135" s="577"/>
      <c r="E135" s="577"/>
      <c r="F135" s="577"/>
      <c r="G135" s="577"/>
      <c r="H135" s="577"/>
      <c r="I135" s="577"/>
      <c r="J135" s="577"/>
      <c r="K135" s="577"/>
      <c r="L135" s="577"/>
      <c r="M135" s="578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MŠ</vt:lpstr>
      <vt:lpstr>ZŠ</vt:lpstr>
      <vt:lpstr>PEČOVATELÁK</vt:lpstr>
      <vt:lpstr>AEROSOL</vt:lpstr>
      <vt:lpstr>Excel_BuiltIn_Print_Area</vt:lpstr>
      <vt:lpstr>AEROSOL!Oblast_tisku</vt:lpstr>
      <vt:lpstr>'Ceny vyvozy'!Oblast_tisku</vt:lpstr>
      <vt:lpstr>'EYELEVEL JENEČ'!Oblast_tisku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PEČOVATELÁK!Oblast_tisku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2025-04-09T13:22:55Z</cp:lastPrinted>
  <dcterms:created xsi:type="dcterms:W3CDTF">2007-05-11T12:07:22Z</dcterms:created>
  <dcterms:modified xsi:type="dcterms:W3CDTF">2025-04-09T13:45:43Z</dcterms:modified>
</cp:coreProperties>
</file>