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5. - 16. 2025 - (sešity 9 a 10) od  7.4.2025 velikonoce\PETRKLÍČ\"/>
    </mc:Choice>
  </mc:AlternateContent>
  <xr:revisionPtr revIDLastSave="0" documentId="13_ncr:1_{0C47FF24-C800-4618-BAFE-A7E51B9E69CF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'!$A$1:$P$64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0" l="1"/>
  <c r="G15" i="40"/>
  <c r="G5" i="40" s="1"/>
  <c r="I15" i="40"/>
  <c r="K15" i="40"/>
  <c r="L15" i="40"/>
  <c r="M15" i="40"/>
  <c r="N15" i="40"/>
  <c r="O15" i="40"/>
  <c r="G26" i="40"/>
  <c r="G18" i="40" s="1"/>
  <c r="I26" i="40"/>
  <c r="K26" i="40"/>
  <c r="K17" i="40" s="1"/>
  <c r="M26" i="40"/>
  <c r="O26" i="40"/>
  <c r="G28" i="40"/>
  <c r="K29" i="40"/>
  <c r="G37" i="40"/>
  <c r="I37" i="40"/>
  <c r="K37" i="40"/>
  <c r="M37" i="40"/>
  <c r="O37" i="40"/>
  <c r="K40" i="40"/>
  <c r="P25" i="40"/>
  <c r="E31" i="48"/>
  <c r="D31" i="48"/>
  <c r="E24" i="48"/>
  <c r="D24" i="48"/>
  <c r="D17" i="48"/>
  <c r="E38" i="48"/>
  <c r="D38" i="48"/>
  <c r="E17" i="48"/>
  <c r="E10" i="48"/>
  <c r="D10" i="48"/>
  <c r="D28" i="48"/>
  <c r="C24" i="40"/>
  <c r="C23" i="40"/>
  <c r="G50" i="40"/>
  <c r="E33" i="48" l="1"/>
  <c r="D33" i="48"/>
  <c r="E26" i="48"/>
  <c r="D26" i="48"/>
  <c r="E19" i="48"/>
  <c r="D19" i="48"/>
  <c r="E12" i="48"/>
  <c r="D12" i="48"/>
  <c r="E5" i="48"/>
  <c r="D5" i="48"/>
  <c r="I59" i="40" l="1"/>
  <c r="I48" i="40"/>
  <c r="P11" i="40" l="1"/>
  <c r="B12" i="40" l="1"/>
  <c r="C13" i="40"/>
  <c r="C12" i="40"/>
  <c r="D19" i="45" l="1"/>
  <c r="F19" i="45" s="1"/>
  <c r="H19" i="45" s="1"/>
  <c r="O45" i="11" l="1"/>
  <c r="L45" i="11"/>
  <c r="I45" i="11"/>
  <c r="F45" i="11"/>
  <c r="C45" i="11"/>
  <c r="O39" i="11"/>
  <c r="L39" i="11"/>
  <c r="I39" i="11"/>
  <c r="F39" i="11"/>
  <c r="C39" i="11"/>
  <c r="E18" i="11"/>
  <c r="H18" i="11" s="1"/>
  <c r="E11" i="11"/>
  <c r="H11" i="11" s="1"/>
  <c r="K11" i="11" s="1"/>
  <c r="E10" i="11"/>
  <c r="H10" i="11" s="1"/>
  <c r="K10" i="11" s="1"/>
  <c r="C35" i="40"/>
  <c r="K18" i="11" l="1"/>
  <c r="C17" i="40"/>
  <c r="C18" i="40"/>
  <c r="C19" i="40"/>
  <c r="P19" i="40"/>
  <c r="C20" i="40"/>
  <c r="P20" i="40"/>
  <c r="C21" i="40"/>
  <c r="P21" i="40"/>
  <c r="C22" i="40"/>
  <c r="P22" i="40"/>
  <c r="P23" i="40"/>
  <c r="P24" i="40"/>
  <c r="C28" i="40"/>
  <c r="C29" i="40"/>
  <c r="C30" i="40"/>
  <c r="P30" i="40"/>
  <c r="C31" i="40"/>
  <c r="P31" i="40"/>
  <c r="C32" i="40"/>
  <c r="P32" i="40"/>
  <c r="C33" i="40"/>
  <c r="P33" i="40"/>
  <c r="C34" i="40"/>
  <c r="P34" i="40"/>
  <c r="P35" i="40"/>
  <c r="C39" i="40"/>
  <c r="C40" i="40"/>
  <c r="C41" i="40"/>
  <c r="P41" i="40"/>
  <c r="C42" i="40"/>
  <c r="P42" i="40"/>
  <c r="C43" i="40"/>
  <c r="P43" i="40"/>
  <c r="C44" i="40"/>
  <c r="P44" i="40"/>
  <c r="C45" i="40"/>
  <c r="P45" i="40"/>
  <c r="C46" i="40"/>
  <c r="P46" i="40"/>
  <c r="P26" i="40" l="1"/>
  <c r="B5" i="48"/>
  <c r="K48" i="40" l="1"/>
  <c r="E16" i="48" l="1"/>
  <c r="E9" i="48"/>
  <c r="E23" i="48"/>
  <c r="E30" i="48"/>
  <c r="E37" i="48"/>
  <c r="E36" i="48"/>
  <c r="E35" i="48"/>
  <c r="E34" i="48"/>
  <c r="E29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7" i="48"/>
  <c r="D22" i="48"/>
  <c r="D21" i="48"/>
  <c r="D20" i="48"/>
  <c r="D15" i="48"/>
  <c r="D14" i="48"/>
  <c r="D13" i="48"/>
  <c r="D8" i="48"/>
  <c r="D7" i="48"/>
  <c r="D6" i="48"/>
  <c r="O59" i="40"/>
  <c r="M59" i="40"/>
  <c r="K59" i="40"/>
  <c r="G59" i="40"/>
  <c r="P57" i="40"/>
  <c r="P56" i="40"/>
  <c r="P55" i="40"/>
  <c r="P54" i="40"/>
  <c r="P53" i="40"/>
  <c r="P52" i="40"/>
  <c r="O48" i="40"/>
  <c r="M48" i="40"/>
  <c r="G48" i="40"/>
  <c r="P13" i="40"/>
  <c r="P12" i="40"/>
  <c r="P10" i="40"/>
  <c r="P9" i="40"/>
  <c r="P8" i="40"/>
  <c r="P7" i="40"/>
  <c r="P59" i="40" l="1"/>
  <c r="P40" i="40"/>
  <c r="G40" i="40"/>
  <c r="P15" i="40"/>
  <c r="P51" i="40"/>
  <c r="P39" i="40"/>
  <c r="P29" i="40"/>
  <c r="P37" i="40" s="1"/>
  <c r="P17" i="40"/>
  <c r="P50" i="40"/>
  <c r="P28" i="40"/>
  <c r="P18" i="40"/>
  <c r="P5" i="40"/>
  <c r="P6" i="40"/>
  <c r="P48" i="40"/>
  <c r="B5" i="45"/>
  <c r="D5" i="45" s="1"/>
  <c r="F5" i="45" s="1"/>
  <c r="H5" i="45" s="1"/>
  <c r="J5" i="45" s="1"/>
  <c r="H4" i="45"/>
  <c r="F4" i="45"/>
  <c r="D4" i="45"/>
  <c r="B4" i="45"/>
  <c r="P62" i="40" l="1"/>
  <c r="B12" i="48"/>
  <c r="B19" i="48" l="1"/>
  <c r="A5" i="48"/>
  <c r="A12" i="48" s="1"/>
  <c r="A19" i="48" l="1"/>
  <c r="B26" i="48"/>
  <c r="B33" i="48" l="1"/>
  <c r="A33" i="48" s="1"/>
  <c r="A26" i="48"/>
  <c r="G62" i="40" l="1"/>
  <c r="G63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9" i="40" l="1"/>
  <c r="D48" i="40"/>
  <c r="D37" i="40"/>
  <c r="D26" i="40"/>
  <c r="D15" i="40"/>
  <c r="F59" i="40" l="1"/>
  <c r="F48" i="40"/>
  <c r="F37" i="40"/>
  <c r="F26" i="40"/>
  <c r="F15" i="40"/>
  <c r="P63" i="40" l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2" i="40" l="1"/>
  <c r="E63" i="40" s="1"/>
  <c r="I62" i="40"/>
  <c r="I63" i="40" s="1"/>
  <c r="J62" i="40"/>
  <c r="J63" i="40" s="1"/>
  <c r="L62" i="40"/>
  <c r="L63" i="40" s="1"/>
  <c r="N62" i="40"/>
  <c r="N63" i="40" s="1"/>
  <c r="D62" i="40" l="1"/>
  <c r="D63" i="40" s="1"/>
  <c r="F62" i="40" l="1"/>
  <c r="F63" i="40" s="1"/>
  <c r="M61" i="40" l="1"/>
  <c r="M62" i="40"/>
  <c r="M63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7" i="40" l="1"/>
  <c r="C56" i="40"/>
  <c r="C55" i="40"/>
  <c r="C54" i="40"/>
  <c r="C53" i="40"/>
  <c r="C52" i="40"/>
  <c r="C51" i="40"/>
  <c r="C50" i="40"/>
  <c r="C10" i="40"/>
  <c r="C9" i="40"/>
  <c r="C8" i="40"/>
  <c r="C7" i="40"/>
  <c r="C6" i="40"/>
  <c r="C5" i="40"/>
  <c r="C4" i="40"/>
  <c r="C16" i="40" s="1"/>
  <c r="C27" i="40" s="1"/>
  <c r="C38" i="40" s="1"/>
  <c r="C49" i="40" s="1"/>
  <c r="F61" i="40"/>
  <c r="O62" i="40"/>
  <c r="O63" i="40" s="1"/>
  <c r="K62" i="40"/>
  <c r="K63" i="40" s="1"/>
  <c r="D61" i="40"/>
  <c r="K61" i="40" l="1"/>
  <c r="I61" i="40"/>
  <c r="O61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<sst xmlns="http://schemas.openxmlformats.org/spreadsheetml/2006/main" count="2289" uniqueCount="257">
  <si>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</si>
  <si>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</si>
  <si>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</si>
  <si>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</si>
  <si>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</si>
  <si>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</si>
  <si>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</si>
  <si>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</si>
  <si>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</si>
  <si>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</si>
  <si>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</si>
  <si>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</si>
  <si>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</si>
  <si>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</si>
  <si>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</si>
  <si>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</si>
  <si>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</si>
  <si>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</si>
  <si>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</si>
  <si>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</si>
  <si>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</si>
  <si>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</si>
  <si>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</si>
  <si>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</si>
  <si>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</si>
  <si>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</si>
  <si>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</si>
  <si>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</si>
  <si>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</si>
  <si>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</si>
  <si>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</si>
  <si>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</si>
  <si>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</si>
  <si>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</si>
  <si>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</si>
  <si>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</si>
  <si>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</si>
  <si>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</si>
  <si>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</si>
  <si>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</si>
  <si>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</si>
  <si>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</si>
  <si>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</si>
  <si>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</si>
  <si>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</si>
  <si>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</si>
  <si>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</si>
  <si>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</si>
  <si>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</si>
  <si>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</si>
  <si>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</si>
  <si>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</si>
  <si>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</si>
  <si>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</si>
  <si>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</si>
  <si>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</si>
  <si>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</si>
  <si>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</si>
  <si>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</si>
  <si>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</si>
  <si>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</si>
  <si>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</si>
  <si>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</si>
  <si>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</si>
  <si>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</si>
  <si>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</si>
  <si>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</si>
  <si>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</si>
  <si>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</si>
  <si>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</si>
  <si>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</si>
  <si>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</si>
  <si>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</si>
  <si>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</si>
  <si>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</si>
  <si>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</si>
  <si>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</si>
  <si>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</si>
  <si>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</si>
  <si>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</si>
  <si>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</si>
  <si>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</si>
  <si>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</si>
  <si>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</si>
  <si>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</si>
  <si>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</si>
  <si>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</si>
  <si>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</si>
  <si>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</si>
  <si>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</si>
  <si>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</si>
  <si>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</si>
  <si>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</si>
  <si>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</si>
  <si>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</si>
  <si>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</si>
  <si>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</si>
  <si>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</si>
  <si>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</si>
  <si>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</si>
  <si>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</si>
  <si>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</si>
  <si>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</si>
  <si>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</si>
  <si>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</si>
  <si>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</si>
  <si>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</si>
  <si>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</si>
  <si>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</si>
  <si>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</si>
  <si>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</si>
  <si>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</si>
  <si>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</si>
  <si>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</si>
  <si>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</si>
  <si>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</si>
  <si>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</si>
  <si>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</si>
  <si>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</si>
  <si>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</si>
  <si>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</si>
  <si>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</si>
  <si>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</si>
  <si>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</si>
  <si>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</si>
  <si>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</si>
  <si>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</si>
  <si>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</si>
  <si>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</si>
  <si>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</si>
  <si>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</si>
  <si>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</si>
  <si>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</si>
  <si>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Slepičí vývar s rýží a hráškem</t>
  </si>
  <si>
    <t>Zeleninová s bulgurem</t>
  </si>
  <si>
    <t>Hovězí vývar s těstovinovou rýží a zeleninou</t>
  </si>
  <si>
    <t>Hovězí se zeleninou a kapáním</t>
  </si>
  <si>
    <t>1a,7,9</t>
  </si>
  <si>
    <t>1a,3,7,9</t>
  </si>
  <si>
    <t>1a,3,9</t>
  </si>
  <si>
    <t>Cena:</t>
  </si>
  <si>
    <t>2.</t>
  </si>
  <si>
    <t>Hrstková polévka</t>
  </si>
  <si>
    <t>Drštková polévka</t>
  </si>
  <si>
    <t>Čočková s párkem</t>
  </si>
  <si>
    <t>1a,7,10,9,12</t>
  </si>
  <si>
    <t>1a,9</t>
  </si>
  <si>
    <t>1a, 9, 6</t>
  </si>
  <si>
    <t>Hlavní jídla</t>
  </si>
  <si>
    <t>1a,3,7,6,</t>
  </si>
  <si>
    <t>1a, 3, 7, 12</t>
  </si>
  <si>
    <t>Ledvinky na cibulce, dušená rýže (vepřové ledvinky, cibule, mouka, pepř, sůl, kmín, slanina)</t>
  </si>
  <si>
    <t>1a</t>
  </si>
  <si>
    <t>3.</t>
  </si>
  <si>
    <t>Zelené fazolky na kyselo, vařené vejce, vařené brambory (fazolky, máslo, mouka, smetana, kopr, ocet, cukr, vejce)</t>
  </si>
  <si>
    <t>Kynuté meruňkové knedlíky s tvarohem, cukrem a máslem (mouka, vejce, kvasnice, cukr, mléko, meruňky, tvaroh)</t>
  </si>
  <si>
    <t>1a, 3, 7</t>
  </si>
  <si>
    <t>1a,9,10,12,6</t>
  </si>
  <si>
    <t>Minutka na objednávku</t>
  </si>
  <si>
    <t>4.</t>
  </si>
  <si>
    <t>STUDENÁ JÍDLA AEROSOL</t>
  </si>
  <si>
    <t>345g  Zelrninový talíř s moravským masem a sýrem cheddar</t>
  </si>
  <si>
    <t>340g  Zeleninový talíř s nivou a krájenou šunkou</t>
  </si>
  <si>
    <t xml:space="preserve"> 7, 12</t>
  </si>
  <si>
    <t xml:space="preserve"> 3, 4, 7</t>
  </si>
  <si>
    <t>7,3,9</t>
  </si>
  <si>
    <t>2 VAR.</t>
  </si>
  <si>
    <t>41748, 9994</t>
  </si>
  <si>
    <t>17341, 9992</t>
  </si>
  <si>
    <t>10397, 42788</t>
  </si>
  <si>
    <t>15610, 10076, 10017</t>
  </si>
  <si>
    <t>39071, 42028, 41126</t>
  </si>
  <si>
    <t>11799, 9994</t>
  </si>
  <si>
    <t>36949, 42028</t>
  </si>
  <si>
    <t>11501, 9992</t>
  </si>
  <si>
    <t>32850, 9996</t>
  </si>
  <si>
    <t>9905, 9993</t>
  </si>
  <si>
    <t>aerosol pozn.</t>
  </si>
  <si>
    <t>10,7,9</t>
  </si>
  <si>
    <t>33170, 10031</t>
  </si>
  <si>
    <t>9869, 9992</t>
  </si>
  <si>
    <t>22307, 42028</t>
  </si>
  <si>
    <t>9959, 9992</t>
  </si>
  <si>
    <t>11842, 10020</t>
  </si>
  <si>
    <t>1a, 3, 7, 10</t>
  </si>
  <si>
    <t>6. svačinky</t>
  </si>
  <si>
    <t>Vícezrnný chléb, medové máslo</t>
  </si>
  <si>
    <t>Masová pomazánka, chléb, zelenina</t>
  </si>
  <si>
    <t>3,7,1a,1b</t>
  </si>
  <si>
    <t>Sýrová pomazánka s kapií, toastový chléb, zelenina</t>
  </si>
  <si>
    <t>Ochucené pomazánkové máslo, rohlík, ovoce</t>
  </si>
  <si>
    <t>1,7</t>
  </si>
  <si>
    <t>Kuřecí nudličky na žampionech s pórkem, jasmínová rýže</t>
  </si>
  <si>
    <t>417999, 9994</t>
  </si>
  <si>
    <t>Pečená vepřová krkovice, dušené zelí, bramborové knedlíky (vepřové, cibule, česnek, sůl, pepř, mouka, zelí, cukr)</t>
  </si>
  <si>
    <t>Hovězí maso vařené, rajská omáčka, houskové knedlíky (hovězí maso, cibule, sůl, ocet, cukr, zelenina, protlak, mouka)</t>
  </si>
  <si>
    <t>Kuřecí steak zapečený s broskví a sýrem, smažené hranolky (kuřecí prsa, kompot. broskve, sýr, mouka, cibule)</t>
  </si>
  <si>
    <t>1a, 3,6,9</t>
  </si>
  <si>
    <t>11929, 10020</t>
  </si>
  <si>
    <t>Vydání:</t>
  </si>
  <si>
    <t>07</t>
  </si>
  <si>
    <t>Platnost od:  01.03.2024</t>
  </si>
  <si>
    <t>PŘÍRUČKA HACCP</t>
  </si>
  <si>
    <t>Příloa č:  P 06</t>
  </si>
  <si>
    <t>druh/typ výrobku</t>
  </si>
  <si>
    <t>Sladký loupák, jogurt s jahodami</t>
  </si>
  <si>
    <t>Domácí muffin, bílá káva</t>
  </si>
  <si>
    <t>1A,3,7,10</t>
  </si>
  <si>
    <t>MŠ: V. pečeně !</t>
  </si>
  <si>
    <t>v. pečeně !</t>
  </si>
  <si>
    <t>340g  Zeleninový talíř s rajčátky, šunkou a mozzarellou</t>
  </si>
  <si>
    <t>335g  Zel. talíř ala "Chef" se slaninou, šunkou, vejcem a jemnou zálivkou</t>
  </si>
  <si>
    <t>340g  Zeleninový talíř s pečeným uzeným masem a balkánským sýrem</t>
  </si>
  <si>
    <t>1a,3,7,12</t>
  </si>
  <si>
    <t>Živáňské ražniči z vepřové pečeně s pečenými bramborami ve slupce</t>
  </si>
  <si>
    <t>VAŘÍ THAJSKÝ KUCHAŘ PAN VONG</t>
  </si>
  <si>
    <t>Špagety Napolitana s rajčatovou omáčkou, bazalkou a česnekem sypané sýrem (špagety, cibule, rajčata, oliv. olej, česnek, bylinky, rajč. passata, sýr)</t>
  </si>
  <si>
    <r>
      <t xml:space="preserve">KŘEHKÉ A VOŇAVÉ KUŘE, JASMÍNOVÁ RÝŽE
</t>
    </r>
    <r>
      <rPr>
        <sz val="10"/>
        <color rgb="FF002060"/>
        <rFont val="Arial Narrow"/>
        <family val="2"/>
      </rPr>
      <t>Alerg.</t>
    </r>
    <r>
      <rPr>
        <b/>
        <sz val="10"/>
        <color rgb="FF002060"/>
        <rFont val="Arial Narrow"/>
        <family val="2"/>
      </rPr>
      <t>:</t>
    </r>
    <r>
      <rPr>
        <b/>
        <sz val="10"/>
        <color theme="8" tint="-0.499984740745262"/>
        <rFont val="Arial Narrow"/>
        <family val="2"/>
      </rPr>
      <t xml:space="preserve"> </t>
    </r>
    <r>
      <rPr>
        <b/>
        <sz val="10"/>
        <color theme="6" tint="-0.499984740745262"/>
        <rFont val="Arial Narrow"/>
        <family val="2"/>
      </rPr>
      <t>1a,3,6,4,2,11</t>
    </r>
    <r>
      <rPr>
        <b/>
        <sz val="10"/>
        <color rgb="FF002060"/>
        <rFont val="Arial Narrow"/>
        <family val="2"/>
      </rPr>
      <t xml:space="preserve">  </t>
    </r>
    <r>
      <rPr>
        <sz val="10"/>
        <color rgb="FF002060"/>
        <rFont val="Arial Narrow"/>
        <family val="2"/>
      </rPr>
      <t xml:space="preserve"> Cena</t>
    </r>
    <r>
      <rPr>
        <b/>
        <sz val="10"/>
        <color rgb="FF002060"/>
        <rFont val="Arial Narrow"/>
        <family val="2"/>
      </rPr>
      <t xml:space="preserve">: </t>
    </r>
    <r>
      <rPr>
        <b/>
        <sz val="10"/>
        <color rgb="FFFF0000"/>
        <rFont val="Arial Narrow"/>
        <family val="2"/>
      </rPr>
      <t>00,00 / 000,00 KČ</t>
    </r>
  </si>
  <si>
    <r>
      <t xml:space="preserve">KHOR MOO YANG - PEČENÁ PIKANTNÍ KRKOVICE, ČÍNSKÉ NUDLE
</t>
    </r>
    <r>
      <rPr>
        <b/>
        <sz val="10"/>
        <color rgb="FF002060"/>
        <rFont val="Arial Narrow"/>
        <family val="2"/>
      </rPr>
      <t xml:space="preserve">Alerg.: </t>
    </r>
    <r>
      <rPr>
        <b/>
        <sz val="10"/>
        <color theme="6" tint="-0.499984740745262"/>
        <rFont val="Arial Narrow"/>
        <family val="2"/>
      </rPr>
      <t>1a,3,6,4,2,11</t>
    </r>
    <r>
      <rPr>
        <b/>
        <sz val="10"/>
        <color rgb="FF002060"/>
        <rFont val="Arial Narrow"/>
        <family val="2"/>
      </rPr>
      <t xml:space="preserve">   </t>
    </r>
    <r>
      <rPr>
        <sz val="10"/>
        <color rgb="FF002060"/>
        <rFont val="Arial Narrow"/>
        <family val="2"/>
      </rPr>
      <t>Cena:</t>
    </r>
    <r>
      <rPr>
        <b/>
        <sz val="10"/>
        <color rgb="FFFF0000"/>
        <rFont val="Arial Narrow"/>
        <family val="2"/>
      </rPr>
      <t xml:space="preserve"> 00,00 / 000,00 KČ</t>
    </r>
  </si>
  <si>
    <t>ZELENÝ ČTVRTEK</t>
  </si>
  <si>
    <t>ŠPENÁTOVÁ S VAJÍČKEM A SMETANOU</t>
  </si>
  <si>
    <t>1A,3,7,9</t>
  </si>
  <si>
    <t>PEČENÁ VEPŘOVÁ ROLÁDA S VAJEČNOU NÁPLNÍ, DUŠENÝ ŠPENÁT, ŠŤOUCHANÉ BRAMBORY PAŽITKOU</t>
  </si>
  <si>
    <t>1A,3,7</t>
  </si>
  <si>
    <t>1A,3,7,6,10</t>
  </si>
  <si>
    <t>10064, 40823</t>
  </si>
  <si>
    <t>36805, 10005, 10003</t>
  </si>
  <si>
    <t>41764, 37140,  32986</t>
  </si>
  <si>
    <t>45782, 34547, 41398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</si>
  <si>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16. týden 2025</t>
    </r>
    <r>
      <rPr>
        <b/>
        <i/>
        <sz val="16"/>
        <rFont val="Arial"/>
        <family val="2"/>
        <charset val="238"/>
      </rPr>
      <t xml:space="preserve">    </t>
    </r>
    <r>
      <rPr>
        <b/>
        <i/>
        <sz val="18"/>
        <color rgb="FF7030A0"/>
        <rFont val="Arial"/>
        <family val="2"/>
      </rPr>
      <t>"</t>
    </r>
    <r>
      <rPr>
        <b/>
        <i/>
        <sz val="18"/>
        <color theme="5" tint="-0.249977111117893"/>
        <rFont val="Arial"/>
        <family val="2"/>
      </rPr>
      <t>DEN ASIJSKÉ KUCHYNĚ</t>
    </r>
    <r>
      <rPr>
        <b/>
        <i/>
        <sz val="18"/>
        <color rgb="FF7030A0"/>
        <rFont val="Arial"/>
        <family val="2"/>
      </rPr>
      <t>" + "</t>
    </r>
    <r>
      <rPr>
        <b/>
        <i/>
        <sz val="18"/>
        <color theme="6" tint="-0.499984740745262"/>
        <rFont val="Arial"/>
        <family val="2"/>
      </rPr>
      <t>ZELENÝ ČTVRTEK</t>
    </r>
    <r>
      <rPr>
        <b/>
        <i/>
        <sz val="18"/>
        <color rgb="FF7030A0"/>
        <rFont val="Arial"/>
        <family val="2"/>
      </rPr>
      <t>"</t>
    </r>
  </si>
  <si>
    <t>PEČENÁ JEHNĚČÍ KÝTA, ČERVENÁ CIBULE S ROZMARÝNEM, DOMÁCÍ NOKY S PETRŽELKOU</t>
  </si>
  <si>
    <t>TAGLIATELLE S PEČENOU CUKETOU A BAZALKOU SYPANÉ UZENÝM SÝREM</t>
  </si>
  <si>
    <t>VELIKONOČNÍ NÁDIVKA S UZENÝM MASEM A BYLINKAMI, KŘENOVÉ ZELÍ S CIBULKOU</t>
  </si>
  <si>
    <t>Vepřová kýta pikantní (Cikánská), vařené těstoviny (vepřové maso,  lečo, mouka, pepř, sůl, okurky, slanina)</t>
  </si>
  <si>
    <t>1a, 3, 10, 9</t>
  </si>
  <si>
    <t>37654, 15370</t>
  </si>
  <si>
    <t>8419, 9992</t>
  </si>
  <si>
    <t>Hovězí pikantní guláš Flamendr s feferony, houskové knedlíky (hovězí maso, olej, cibule, mouka, paprika, česnek, protlak, feferonky, kapie)</t>
  </si>
  <si>
    <t>1a,3,6,7,10</t>
  </si>
  <si>
    <t>THAJSKÁ !!!</t>
  </si>
  <si>
    <t>K.ŘÍZEK+KAŠE+OKUR</t>
  </si>
  <si>
    <t>MŠ: K.řízek+KAŠ</t>
  </si>
  <si>
    <t>Vanilkový domácí pudink, piškoty</t>
  </si>
  <si>
    <t>VESELÉ VELIKONOČNÍ SVÁTKY</t>
  </si>
  <si>
    <r>
      <rPr>
        <b/>
        <sz val="10"/>
        <color rgb="FF00B050"/>
        <rFont val="Arial"/>
        <family val="2"/>
      </rPr>
      <t>ŠPENÁTOVÁ</t>
    </r>
    <r>
      <rPr>
        <b/>
        <sz val="10"/>
        <rFont val="Arial"/>
        <family val="2"/>
        <charset val="238"/>
      </rPr>
      <t xml:space="preserve"> S VAJÍČKEM A SMETANOU</t>
    </r>
  </si>
  <si>
    <r>
      <t xml:space="preserve">Toastový chléb s jemnou vajíčkovou pomazánkou a krájenou </t>
    </r>
    <r>
      <rPr>
        <b/>
        <sz val="10"/>
        <color rgb="FF00B050"/>
        <rFont val="Arial"/>
        <family val="2"/>
      </rPr>
      <t>PAŽITKOU</t>
    </r>
  </si>
  <si>
    <r>
      <t xml:space="preserve">SMAŽENÉ KUŘECÍ ŘÍZEČKY, BRAMBROVÁ KAŠE S </t>
    </r>
    <r>
      <rPr>
        <b/>
        <sz val="10"/>
        <color rgb="FF00B050"/>
        <rFont val="Arial"/>
        <family val="2"/>
      </rPr>
      <t>PETRŽELKOU</t>
    </r>
    <r>
      <rPr>
        <b/>
        <sz val="10"/>
        <rFont val="Arial"/>
        <family val="2"/>
        <charset val="238"/>
      </rPr>
      <t xml:space="preserve"> A MÁSLEM, OKURKA</t>
    </r>
  </si>
  <si>
    <r>
      <t xml:space="preserve">VESELÉ </t>
    </r>
    <r>
      <rPr>
        <b/>
        <i/>
        <sz val="20"/>
        <color rgb="FF00B0F0"/>
        <rFont val="Arial"/>
        <family val="2"/>
      </rPr>
      <t>VELIKONOČNÍ</t>
    </r>
    <r>
      <rPr>
        <b/>
        <i/>
        <sz val="20"/>
        <color rgb="FF00B050"/>
        <rFont val="Arial"/>
        <family val="2"/>
        <charset val="238"/>
      </rPr>
      <t xml:space="preserve"> </t>
    </r>
    <r>
      <rPr>
        <b/>
        <i/>
        <sz val="20"/>
        <color theme="5" tint="-0.249977111117893"/>
        <rFont val="Arial"/>
        <family val="2"/>
      </rPr>
      <t>SVÁTKY</t>
    </r>
  </si>
  <si>
    <t>GS5 NÁZEV</t>
  </si>
  <si>
    <t>HL5</t>
  </si>
  <si>
    <t>SMAŽENÁ GOUDA, SMAŽENÉ BRAMBOROVÉ RÖSTIES, TATARSKÁ OMÁČKA</t>
  </si>
  <si>
    <t>&gt;&gt;&gt;&gt;&gt;&gt;&gt;&gt;&gt;&gt;&gt;&gt;</t>
  </si>
  <si>
    <t>JEN AEROSOL !</t>
  </si>
  <si>
    <t>Hovězí maso vařené, rajská omáčka, houskové knedlíky</t>
  </si>
  <si>
    <t xml:space="preserve">Kynuté meruňkové knedlíky s tvarohem, cukrem a máslem </t>
  </si>
  <si>
    <t>Pečená vepřová pečeně na kmíně, dušené zelí, vařené brambory</t>
  </si>
  <si>
    <t>1a,7,10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</si>
</sst>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9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10"/>
      <color theme="0"/>
      <name val="Calibri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rgb="FF7030A0"/>
      <name val="Arial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  <font>
      <b/>
      <sz val="11"/>
      <color rgb="FFFF0000"/>
      <name val="Arial Narrow"/>
      <family val="2"/>
      <charset val="238"/>
    </font>
    <font>
      <b/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6"/>
      <color rgb="FFFF0000"/>
      <name val="Arial CE"/>
      <charset val="238"/>
    </font>
    <font>
      <b/>
      <sz val="9"/>
      <color rgb="FFFF0000"/>
      <name val="Arial Narrow"/>
      <family val="2"/>
    </font>
    <font>
      <b/>
      <sz val="10"/>
      <color rgb="FF002060"/>
      <name val="Arial"/>
      <family val="2"/>
    </font>
    <font>
      <b/>
      <sz val="10"/>
      <color rgb="FF002060"/>
      <name val="Arial Narrow"/>
      <family val="2"/>
    </font>
    <font>
      <b/>
      <sz val="10"/>
      <color theme="8" tint="-0.499984740745262"/>
      <name val="Arial Narrow"/>
      <family val="2"/>
    </font>
    <font>
      <sz val="10"/>
      <color rgb="FF002060"/>
      <name val="Arial Narrow"/>
      <family val="2"/>
    </font>
    <font>
      <b/>
      <sz val="10"/>
      <color theme="6" tint="-0.499984740745262"/>
      <name val="Arial Narrow"/>
      <family val="2"/>
    </font>
    <font>
      <b/>
      <i/>
      <u/>
      <sz val="10"/>
      <color rgb="FFFFFF00"/>
      <name val="Times New Roman CE"/>
      <family val="1"/>
      <charset val="238"/>
    </font>
    <font>
      <b/>
      <i/>
      <sz val="10"/>
      <color rgb="FF7030A0"/>
      <name val="Arial"/>
      <family val="2"/>
      <charset val="238"/>
    </font>
    <font>
      <b/>
      <i/>
      <sz val="18"/>
      <color rgb="FF7030A0"/>
      <name val="Arial"/>
      <family val="2"/>
    </font>
    <font>
      <b/>
      <i/>
      <sz val="18"/>
      <color theme="6" tint="-0.499984740745262"/>
      <name val="Arial"/>
      <family val="2"/>
    </font>
    <font>
      <b/>
      <i/>
      <sz val="18"/>
      <color theme="5" tint="-0.249977111117893"/>
      <name val="Arial"/>
      <family val="2"/>
    </font>
    <font>
      <b/>
      <i/>
      <sz val="20"/>
      <color rgb="FF00B050"/>
      <name val="Arial"/>
      <family val="2"/>
      <charset val="238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i/>
      <sz val="13"/>
      <color rgb="FF00B050"/>
      <name val="Tahoma"/>
      <family val="2"/>
      <charset val="238"/>
    </font>
    <font>
      <sz val="13"/>
      <color rgb="FF00B050"/>
      <name val="Arial CE"/>
      <charset val="238"/>
    </font>
    <font>
      <b/>
      <i/>
      <sz val="20"/>
      <color rgb="FF00B0F0"/>
      <name val="Arial"/>
      <family val="2"/>
    </font>
    <font>
      <b/>
      <i/>
      <sz val="20"/>
      <color theme="5" tint="-0.249977111117893"/>
      <name val="Arial"/>
      <family val="2"/>
    </font>
    <font>
      <b/>
      <sz val="9.4"/>
      <color rgb="FFFF0000"/>
      <name val="Arial Narrow"/>
      <family val="2"/>
      <charset val="238"/>
    </font>
    <font>
      <b/>
      <sz val="13"/>
      <color rgb="FFFF0000"/>
      <name val="Calibri"/>
      <family val="2"/>
      <charset val="238"/>
    </font>
    <font>
      <sz val="15"/>
      <color rgb="FF7030A0"/>
      <name val="Arial Narrow"/>
      <family val="2"/>
    </font>
    <font>
      <b/>
      <sz val="12.5"/>
      <color rgb="FFFF0000"/>
      <name val="Arial Narrow"/>
      <family val="2"/>
    </font>
    <font>
      <i/>
      <sz val="10"/>
      <color theme="4"/>
      <name val="Arial CE"/>
      <charset val="238"/>
    </font>
    <font>
      <b/>
      <i/>
      <sz val="21"/>
      <color rgb="FF0070C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 style="thin">
        <color indexed="64"/>
      </diagonal>
    </border>
    <border diagonalUp="1" diagonalDown="1">
      <left style="thin">
        <color auto="1"/>
      </left>
      <right/>
      <top style="thin">
        <color indexed="64"/>
      </top>
      <bottom style="medium">
        <color indexed="8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auto="1"/>
      </left>
      <right/>
      <top style="thin">
        <color indexed="64"/>
      </top>
      <bottom style="thin">
        <color auto="1"/>
      </bottom>
      <diagonal style="thin">
        <color indexed="64"/>
      </diagonal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53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4" fillId="0" borderId="0" xfId="3555" applyFont="1"/>
    <xf numFmtId="0" fontId="115" fillId="0" borderId="0" xfId="3555" applyFont="1" applyAlignment="1">
      <alignment horizontal="center" vertical="center"/>
    </xf>
    <xf numFmtId="0" fontId="116" fillId="0" borderId="0" xfId="3555" applyFont="1" applyAlignment="1">
      <alignment horizontal="center" vertical="center" shrinkToFit="1"/>
    </xf>
    <xf numFmtId="0" fontId="117" fillId="0" borderId="0" xfId="3555" applyFont="1" applyAlignment="1">
      <alignment vertical="center" shrinkToFit="1"/>
    </xf>
    <xf numFmtId="0" fontId="113" fillId="0" borderId="0" xfId="3555" applyFont="1"/>
    <xf numFmtId="0" fontId="1" fillId="15" borderId="85" xfId="3555" applyFill="1" applyBorder="1"/>
    <xf numFmtId="0" fontId="1" fillId="0" borderId="85" xfId="3555" applyBorder="1"/>
    <xf numFmtId="0" fontId="118" fillId="0" borderId="0" xfId="3555" applyFont="1" applyAlignment="1">
      <alignment horizontal="center"/>
    </xf>
    <xf numFmtId="14" fontId="115" fillId="5" borderId="0" xfId="3555" applyNumberFormat="1" applyFont="1" applyFill="1" applyAlignment="1" applyProtection="1">
      <alignment horizontal="center" vertical="center" shrinkToFit="1"/>
      <protection locked="0"/>
    </xf>
    <xf numFmtId="0" fontId="116" fillId="9" borderId="59" xfId="3555" applyFont="1" applyFill="1" applyBorder="1" applyAlignment="1">
      <alignment horizontal="center" vertical="center"/>
    </xf>
    <xf numFmtId="0" fontId="117" fillId="5" borderId="85" xfId="3555" applyFont="1" applyFill="1" applyBorder="1" applyAlignment="1" applyProtection="1">
      <alignment vertical="center" shrinkToFit="1"/>
      <protection locked="0"/>
    </xf>
    <xf numFmtId="14" fontId="115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right" vertical="center" shrinkToFit="1"/>
    </xf>
    <xf numFmtId="14" fontId="120" fillId="0" borderId="0" xfId="3555" applyNumberFormat="1" applyFont="1" applyAlignment="1">
      <alignment horizontal="center" vertical="center" shrinkToFit="1"/>
    </xf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21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7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34" fillId="4" borderId="0" xfId="0" applyFont="1" applyFill="1" applyAlignment="1">
      <alignment horizontal="center" vertical="top" wrapText="1"/>
    </xf>
    <xf numFmtId="0" fontId="125" fillId="5" borderId="5" xfId="0" applyFont="1" applyFill="1" applyBorder="1" applyAlignment="1">
      <alignment horizontal="center"/>
    </xf>
    <xf numFmtId="0" fontId="126" fillId="8" borderId="83" xfId="0" applyFont="1" applyFill="1" applyBorder="1" applyAlignment="1">
      <alignment horizontal="center" vertical="center"/>
    </xf>
    <xf numFmtId="0" fontId="125" fillId="5" borderId="5" xfId="0" applyFont="1" applyFill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3" xfId="0" applyFont="1" applyBorder="1" applyAlignment="1">
      <alignment horizontal="center" vertical="center"/>
    </xf>
    <xf numFmtId="0" fontId="16" fillId="0" borderId="99" xfId="0" applyFont="1" applyBorder="1"/>
    <xf numFmtId="0" fontId="11" fillId="0" borderId="91" xfId="0" applyFont="1" applyBorder="1" applyAlignment="1" applyProtection="1">
      <alignment horizontal="center"/>
      <protection locked="0"/>
    </xf>
    <xf numFmtId="0" fontId="129" fillId="0" borderId="0" xfId="1782" applyFont="1"/>
    <xf numFmtId="0" fontId="112" fillId="0" borderId="101" xfId="0" applyFont="1" applyBorder="1" applyAlignment="1" applyProtection="1">
      <alignment horizontal="center"/>
      <protection locked="0"/>
    </xf>
    <xf numFmtId="0" fontId="75" fillId="4" borderId="103" xfId="63" applyFont="1" applyFill="1" applyBorder="1" applyAlignment="1">
      <alignment horizontal="center" vertical="center"/>
    </xf>
    <xf numFmtId="0" fontId="75" fillId="4" borderId="104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3" xfId="63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110" fillId="0" borderId="96" xfId="0" applyFont="1" applyBorder="1" applyAlignment="1">
      <alignment horizontal="center" vertical="center"/>
    </xf>
    <xf numFmtId="0" fontId="65" fillId="0" borderId="96" xfId="0" applyFont="1" applyBorder="1" applyAlignment="1">
      <alignment horizontal="center" vertical="center"/>
    </xf>
    <xf numFmtId="0" fontId="64" fillId="4" borderId="91" xfId="63" applyFont="1" applyFill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5" fillId="22" borderId="105" xfId="0" applyFont="1" applyFill="1" applyBorder="1" applyAlignment="1">
      <alignment horizontal="left" vertical="center"/>
    </xf>
    <xf numFmtId="0" fontId="127" fillId="0" borderId="93" xfId="0" applyFont="1" applyBorder="1" applyAlignment="1">
      <alignment horizontal="center" vertical="center"/>
    </xf>
    <xf numFmtId="0" fontId="64" fillId="5" borderId="103" xfId="63" applyFont="1" applyFill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/>
    </xf>
    <xf numFmtId="0" fontId="114" fillId="0" borderId="0" xfId="3555" applyFont="1" applyAlignment="1">
      <alignment horizontal="center"/>
    </xf>
    <xf numFmtId="0" fontId="117" fillId="5" borderId="85" xfId="3555" applyFont="1" applyFill="1" applyBorder="1" applyAlignment="1" applyProtection="1">
      <alignment horizontal="center" shrinkToFit="1"/>
      <protection locked="0"/>
    </xf>
    <xf numFmtId="0" fontId="117" fillId="5" borderId="85" xfId="3555" applyFont="1" applyFill="1" applyBorder="1" applyAlignment="1" applyProtection="1">
      <alignment horizontal="center" wrapText="1" shrinkToFit="1"/>
      <protection locked="0"/>
    </xf>
    <xf numFmtId="49" fontId="114" fillId="0" borderId="0" xfId="3555" applyNumberFormat="1" applyFont="1" applyAlignment="1">
      <alignment horizontal="center"/>
    </xf>
    <xf numFmtId="49" fontId="117" fillId="5" borderId="85" xfId="3555" applyNumberFormat="1" applyFont="1" applyFill="1" applyBorder="1" applyAlignment="1" applyProtection="1">
      <alignment horizontal="center" shrinkToFit="1"/>
      <protection locked="0"/>
    </xf>
    <xf numFmtId="0" fontId="128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1" fillId="12" borderId="5" xfId="0" applyFont="1" applyFill="1" applyBorder="1" applyAlignment="1">
      <alignment horizontal="left" vertical="center"/>
    </xf>
    <xf numFmtId="0" fontId="131" fillId="12" borderId="98" xfId="0" applyFont="1" applyFill="1" applyBorder="1" applyAlignment="1">
      <alignment horizontal="left" vertical="center"/>
    </xf>
    <xf numFmtId="0" fontId="132" fillId="12" borderId="5" xfId="0" applyFont="1" applyFill="1" applyBorder="1" applyAlignment="1">
      <alignment horizontal="left" vertical="center"/>
    </xf>
    <xf numFmtId="0" fontId="73" fillId="0" borderId="100" xfId="0" applyFont="1" applyBorder="1" applyAlignment="1" applyProtection="1">
      <alignment horizontal="center"/>
      <protection locked="0"/>
    </xf>
    <xf numFmtId="0" fontId="10" fillId="5" borderId="118" xfId="0" applyFont="1" applyFill="1" applyBorder="1" applyAlignment="1">
      <alignment horizontal="center"/>
    </xf>
    <xf numFmtId="0" fontId="108" fillId="4" borderId="118" xfId="0" applyFont="1" applyFill="1" applyBorder="1" applyAlignment="1">
      <alignment horizontal="center"/>
    </xf>
    <xf numFmtId="49" fontId="108" fillId="4" borderId="118" xfId="0" applyNumberFormat="1" applyFont="1" applyFill="1" applyBorder="1" applyAlignment="1">
      <alignment horizontal="center"/>
    </xf>
    <xf numFmtId="0" fontId="134" fillId="0" borderId="1" xfId="0" applyFont="1" applyBorder="1" applyAlignment="1">
      <alignment horizontal="center" vertical="center"/>
    </xf>
    <xf numFmtId="0" fontId="135" fillId="24" borderId="2" xfId="0" applyFont="1" applyFill="1" applyBorder="1" applyAlignment="1">
      <alignment horizontal="center" vertical="center"/>
    </xf>
    <xf numFmtId="0" fontId="124" fillId="21" borderId="2" xfId="0" applyFont="1" applyFill="1" applyBorder="1" applyAlignment="1">
      <alignment horizontal="center" vertical="center"/>
    </xf>
    <xf numFmtId="0" fontId="135" fillId="12" borderId="2" xfId="0" applyFont="1" applyFill="1" applyBorder="1" applyAlignment="1">
      <alignment horizontal="center" vertical="center"/>
    </xf>
    <xf numFmtId="0" fontId="135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36" fillId="4" borderId="2" xfId="0" applyFont="1" applyFill="1" applyBorder="1" applyAlignment="1">
      <alignment horizontal="center" vertical="center"/>
    </xf>
    <xf numFmtId="0" fontId="137" fillId="5" borderId="17" xfId="0" applyFont="1" applyFill="1" applyBorder="1" applyAlignment="1">
      <alignment horizontal="center"/>
    </xf>
    <xf numFmtId="0" fontId="133" fillId="8" borderId="52" xfId="0" applyFont="1" applyFill="1" applyBorder="1" applyAlignment="1">
      <alignment horizontal="center" vertical="center"/>
    </xf>
    <xf numFmtId="0" fontId="133" fillId="5" borderId="17" xfId="0" applyFont="1" applyFill="1" applyBorder="1" applyAlignment="1">
      <alignment horizontal="center" vertic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8" xfId="0" applyFont="1" applyFill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/>
    </xf>
    <xf numFmtId="0" fontId="140" fillId="0" borderId="0" xfId="0" applyFont="1"/>
    <xf numFmtId="0" fontId="141" fillId="0" borderId="3" xfId="0" applyFont="1" applyBorder="1" applyAlignment="1">
      <alignment horizontal="center" vertical="center"/>
    </xf>
    <xf numFmtId="0" fontId="140" fillId="5" borderId="5" xfId="0" applyFont="1" applyFill="1" applyBorder="1"/>
    <xf numFmtId="1" fontId="142" fillId="0" borderId="5" xfId="0" applyNumberFormat="1" applyFont="1" applyBorder="1" applyAlignment="1">
      <alignment horizontal="center"/>
    </xf>
    <xf numFmtId="1" fontId="142" fillId="0" borderId="98" xfId="0" applyNumberFormat="1" applyFont="1" applyBorder="1" applyAlignment="1">
      <alignment horizontal="center"/>
    </xf>
    <xf numFmtId="1" fontId="142" fillId="8" borderId="52" xfId="0" applyNumberFormat="1" applyFont="1" applyFill="1" applyBorder="1" applyAlignment="1">
      <alignment horizontal="center"/>
    </xf>
    <xf numFmtId="1" fontId="143" fillId="0" borderId="1" xfId="0" applyNumberFormat="1" applyFont="1" applyBorder="1" applyAlignment="1">
      <alignment horizontal="center"/>
    </xf>
    <xf numFmtId="2" fontId="142" fillId="5" borderId="5" xfId="0" applyNumberFormat="1" applyFont="1" applyFill="1" applyBorder="1" applyAlignment="1">
      <alignment horizontal="center"/>
    </xf>
    <xf numFmtId="1" fontId="142" fillId="0" borderId="98" xfId="0" applyNumberFormat="1" applyFont="1" applyBorder="1" applyAlignment="1">
      <alignment horizontal="center" vertical="center"/>
    </xf>
    <xf numFmtId="2" fontId="144" fillId="16" borderId="19" xfId="0" applyNumberFormat="1" applyFont="1" applyFill="1" applyBorder="1" applyAlignment="1">
      <alignment horizontal="center"/>
    </xf>
    <xf numFmtId="0" fontId="145" fillId="5" borderId="0" xfId="0" applyFont="1" applyFill="1" applyAlignment="1">
      <alignment horizontal="center" vertical="center"/>
    </xf>
    <xf numFmtId="1" fontId="146" fillId="0" borderId="0" xfId="0" applyNumberFormat="1" applyFont="1" applyAlignment="1">
      <alignment horizontal="center"/>
    </xf>
    <xf numFmtId="0" fontId="146" fillId="0" borderId="0" xfId="0" applyFont="1"/>
    <xf numFmtId="0" fontId="148" fillId="5" borderId="112" xfId="0" applyFont="1" applyFill="1" applyBorder="1" applyAlignment="1">
      <alignment horizontal="center" vertical="center"/>
    </xf>
    <xf numFmtId="0" fontId="138" fillId="0" borderId="16" xfId="0" applyFont="1" applyBorder="1" applyAlignment="1">
      <alignment horizontal="left" vertical="center"/>
    </xf>
    <xf numFmtId="0" fontId="138" fillId="16" borderId="9" xfId="0" applyFont="1" applyFill="1" applyBorder="1" applyAlignment="1">
      <alignment horizontal="left" vertical="center"/>
    </xf>
    <xf numFmtId="0" fontId="138" fillId="0" borderId="0" xfId="0" applyFont="1" applyAlignment="1">
      <alignment horizontal="left" vertical="center"/>
    </xf>
    <xf numFmtId="0" fontId="147" fillId="0" borderId="110" xfId="0" applyFont="1" applyBorder="1" applyAlignment="1">
      <alignment horizontal="center" vertical="center"/>
    </xf>
    <xf numFmtId="0" fontId="147" fillId="4" borderId="110" xfId="0" applyFont="1" applyFill="1" applyBorder="1" applyAlignment="1">
      <alignment horizontal="center" vertical="center"/>
    </xf>
    <xf numFmtId="0" fontId="138" fillId="8" borderId="52" xfId="0" applyFont="1" applyFill="1" applyBorder="1" applyAlignment="1">
      <alignment horizontal="center" vertical="center"/>
    </xf>
    <xf numFmtId="0" fontId="138" fillId="0" borderId="88" xfId="0" applyFont="1" applyBorder="1" applyAlignment="1">
      <alignment horizontal="center" vertical="center"/>
    </xf>
    <xf numFmtId="0" fontId="138" fillId="5" borderId="112" xfId="0" applyFont="1" applyFill="1" applyBorder="1" applyAlignment="1">
      <alignment horizontal="center" vertical="center"/>
    </xf>
    <xf numFmtId="0" fontId="124" fillId="12" borderId="77" xfId="0" applyFont="1" applyFill="1" applyBorder="1" applyAlignment="1">
      <alignment horizontal="center" vertical="center" wrapText="1"/>
    </xf>
    <xf numFmtId="0" fontId="11" fillId="4" borderId="91" xfId="0" applyFont="1" applyFill="1" applyBorder="1" applyAlignment="1" applyProtection="1">
      <alignment horizontal="center"/>
      <protection locked="0"/>
    </xf>
    <xf numFmtId="0" fontId="153" fillId="4" borderId="100" xfId="0" applyFont="1" applyFill="1" applyBorder="1" applyAlignment="1" applyProtection="1">
      <alignment horizontal="center"/>
      <protection locked="0"/>
    </xf>
    <xf numFmtId="0" fontId="153" fillId="0" borderId="100" xfId="0" applyFont="1" applyBorder="1" applyAlignment="1" applyProtection="1">
      <alignment horizontal="center"/>
      <protection locked="0"/>
    </xf>
    <xf numFmtId="0" fontId="44" fillId="4" borderId="117" xfId="0" applyFont="1" applyFill="1" applyBorder="1" applyAlignment="1" applyProtection="1">
      <alignment horizontal="left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49" fontId="74" fillId="0" borderId="117" xfId="0" applyNumberFormat="1" applyFont="1" applyBorder="1" applyAlignment="1" applyProtection="1">
      <alignment horizontal="center"/>
      <protection locked="0"/>
    </xf>
    <xf numFmtId="0" fontId="73" fillId="0" borderId="120" xfId="0" applyFont="1" applyBorder="1" applyAlignment="1" applyProtection="1">
      <alignment horizontal="center"/>
      <protection locked="0"/>
    </xf>
    <xf numFmtId="0" fontId="157" fillId="26" borderId="2" xfId="0" applyFont="1" applyFill="1" applyBorder="1" applyAlignment="1">
      <alignment horizontal="center" vertical="center" wrapText="1"/>
    </xf>
    <xf numFmtId="0" fontId="9" fillId="12" borderId="57" xfId="0" applyFont="1" applyFill="1" applyBorder="1" applyAlignment="1">
      <alignment horizontal="left"/>
    </xf>
    <xf numFmtId="0" fontId="9" fillId="0" borderId="55" xfId="7" applyFont="1" applyBorder="1" applyAlignment="1">
      <alignment horizontal="left"/>
    </xf>
    <xf numFmtId="0" fontId="161" fillId="2" borderId="33" xfId="6" applyFont="1" applyFill="1" applyBorder="1"/>
    <xf numFmtId="49" fontId="161" fillId="2" borderId="0" xfId="6" applyNumberFormat="1" applyFont="1" applyFill="1"/>
    <xf numFmtId="0" fontId="161" fillId="2" borderId="120" xfId="6" applyFont="1" applyFill="1" applyBorder="1"/>
    <xf numFmtId="0" fontId="161" fillId="2" borderId="0" xfId="6" applyFont="1" applyFill="1"/>
    <xf numFmtId="0" fontId="163" fillId="2" borderId="33" xfId="6" applyFont="1" applyFill="1" applyBorder="1"/>
    <xf numFmtId="0" fontId="161" fillId="2" borderId="91" xfId="6" applyFont="1" applyFill="1" applyBorder="1" applyAlignment="1">
      <alignment horizontal="left"/>
    </xf>
    <xf numFmtId="0" fontId="161" fillId="2" borderId="119" xfId="6" applyFont="1" applyFill="1" applyBorder="1"/>
    <xf numFmtId="0" fontId="161" fillId="2" borderId="28" xfId="6" applyFont="1" applyFill="1" applyBorder="1" applyAlignment="1">
      <alignment horizontal="center"/>
    </xf>
    <xf numFmtId="0" fontId="161" fillId="2" borderId="84" xfId="6" applyFont="1" applyFill="1" applyBorder="1"/>
    <xf numFmtId="0" fontId="161" fillId="2" borderId="28" xfId="6" applyFont="1" applyFill="1" applyBorder="1"/>
    <xf numFmtId="0" fontId="161" fillId="2" borderId="85" xfId="6" applyFont="1" applyFill="1" applyBorder="1"/>
    <xf numFmtId="0" fontId="161" fillId="2" borderId="103" xfId="6" applyFont="1" applyFill="1" applyBorder="1"/>
    <xf numFmtId="0" fontId="161" fillId="2" borderId="104" xfId="6" applyFont="1" applyFill="1" applyBorder="1"/>
    <xf numFmtId="0" fontId="161" fillId="2" borderId="33" xfId="6" applyFont="1" applyFill="1" applyBorder="1" applyAlignment="1">
      <alignment horizontal="center"/>
    </xf>
    <xf numFmtId="0" fontId="161" fillId="2" borderId="0" xfId="6" applyFont="1" applyFill="1" applyAlignment="1">
      <alignment horizontal="center"/>
    </xf>
    <xf numFmtId="0" fontId="161" fillId="2" borderId="13" xfId="6" applyFont="1" applyFill="1" applyBorder="1"/>
    <xf numFmtId="0" fontId="161" fillId="2" borderId="91" xfId="6" applyFont="1" applyFill="1" applyBorder="1" applyAlignment="1">
      <alignment horizontal="center"/>
    </xf>
    <xf numFmtId="0" fontId="161" fillId="2" borderId="85" xfId="6" applyFont="1" applyFill="1" applyBorder="1" applyAlignment="1">
      <alignment horizontal="left"/>
    </xf>
    <xf numFmtId="0" fontId="161" fillId="2" borderId="84" xfId="6" applyFont="1" applyFill="1" applyBorder="1" applyAlignment="1">
      <alignment horizontal="center"/>
    </xf>
    <xf numFmtId="0" fontId="161" fillId="2" borderId="29" xfId="6" applyFont="1" applyFill="1" applyBorder="1" applyAlignment="1">
      <alignment horizontal="center"/>
    </xf>
    <xf numFmtId="0" fontId="161" fillId="2" borderId="30" xfId="6" applyFont="1" applyFill="1" applyBorder="1"/>
    <xf numFmtId="0" fontId="161" fillId="2" borderId="29" xfId="6" applyFont="1" applyFill="1" applyBorder="1"/>
    <xf numFmtId="0" fontId="161" fillId="2" borderId="93" xfId="6" applyFont="1" applyFill="1" applyBorder="1"/>
    <xf numFmtId="0" fontId="161" fillId="2" borderId="32" xfId="6" applyFont="1" applyFill="1" applyBorder="1"/>
    <xf numFmtId="0" fontId="161" fillId="2" borderId="30" xfId="6" applyFont="1" applyFill="1" applyBorder="1" applyAlignment="1">
      <alignment horizontal="center"/>
    </xf>
    <xf numFmtId="0" fontId="161" fillId="2" borderId="32" xfId="6" applyFont="1" applyFill="1" applyBorder="1" applyAlignment="1">
      <alignment horizontal="center"/>
    </xf>
    <xf numFmtId="0" fontId="29" fillId="0" borderId="115" xfId="7" applyFont="1" applyBorder="1" applyAlignment="1">
      <alignment horizontal="left"/>
    </xf>
    <xf numFmtId="0" fontId="49" fillId="0" borderId="96" xfId="65" applyFont="1" applyBorder="1" applyAlignment="1">
      <alignment horizontal="center" vertical="center"/>
    </xf>
    <xf numFmtId="0" fontId="108" fillId="5" borderId="118" xfId="0" applyFont="1" applyFill="1" applyBorder="1" applyAlignment="1">
      <alignment horizontal="center"/>
    </xf>
    <xf numFmtId="0" fontId="110" fillId="8" borderId="52" xfId="0" applyFont="1" applyFill="1" applyBorder="1" applyAlignment="1">
      <alignment horizontal="center" vertical="center"/>
    </xf>
    <xf numFmtId="0" fontId="166" fillId="5" borderId="5" xfId="0" applyFont="1" applyFill="1" applyBorder="1" applyAlignment="1">
      <alignment horizontal="left" vertical="center"/>
    </xf>
    <xf numFmtId="0" fontId="167" fillId="5" borderId="118" xfId="0" applyFont="1" applyFill="1" applyBorder="1" applyAlignment="1">
      <alignment horizontal="center"/>
    </xf>
    <xf numFmtId="0" fontId="169" fillId="5" borderId="103" xfId="63" applyFont="1" applyFill="1" applyBorder="1" applyAlignment="1">
      <alignment horizontal="center" vertical="center"/>
    </xf>
    <xf numFmtId="0" fontId="170" fillId="5" borderId="5" xfId="0" applyFont="1" applyFill="1" applyBorder="1" applyAlignment="1">
      <alignment horizontal="left" vertic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53" fillId="0" borderId="0" xfId="0" applyFont="1" applyAlignment="1" applyProtection="1">
      <alignment horizontal="center"/>
      <protection locked="0"/>
    </xf>
    <xf numFmtId="0" fontId="44" fillId="4" borderId="30" xfId="0" applyFont="1" applyFill="1" applyBorder="1" applyAlignment="1" applyProtection="1">
      <alignment horizontal="left"/>
      <protection locked="0"/>
    </xf>
    <xf numFmtId="0" fontId="153" fillId="4" borderId="0" xfId="0" applyFont="1" applyFill="1" applyAlignment="1" applyProtection="1">
      <alignment horizontal="center"/>
      <protection locked="0"/>
    </xf>
    <xf numFmtId="0" fontId="153" fillId="0" borderId="0" xfId="0" applyFont="1" applyAlignment="1" applyProtection="1">
      <alignment horizontal="left" vertical="top"/>
      <protection locked="0"/>
    </xf>
    <xf numFmtId="0" fontId="44" fillId="4" borderId="30" xfId="0" applyFont="1" applyFill="1" applyBorder="1" applyAlignment="1" applyProtection="1">
      <alignment horizontal="left" vertical="top"/>
      <protection locked="0"/>
    </xf>
    <xf numFmtId="0" fontId="64" fillId="4" borderId="127" xfId="0" applyFont="1" applyFill="1" applyBorder="1" applyAlignment="1">
      <alignment horizontal="center" vertical="center"/>
    </xf>
    <xf numFmtId="0" fontId="128" fillId="21" borderId="128" xfId="0" applyFont="1" applyFill="1" applyBorder="1" applyAlignment="1">
      <alignment horizontal="left" vertical="center"/>
    </xf>
    <xf numFmtId="0" fontId="64" fillId="4" borderId="129" xfId="63" applyFont="1" applyFill="1" applyBorder="1" applyAlignment="1">
      <alignment horizontal="center" vertical="center"/>
    </xf>
    <xf numFmtId="0" fontId="131" fillId="12" borderId="127" xfId="0" applyFont="1" applyFill="1" applyBorder="1" applyAlignment="1">
      <alignment horizontal="left" vertical="center"/>
    </xf>
    <xf numFmtId="167" fontId="119" fillId="25" borderId="0" xfId="3555" applyNumberFormat="1" applyFont="1" applyFill="1" applyAlignment="1">
      <alignment horizontal="center" vertical="center" textRotation="90"/>
    </xf>
    <xf numFmtId="0" fontId="109" fillId="0" borderId="55" xfId="7" applyFont="1" applyBorder="1" applyAlignment="1">
      <alignment horizontal="left"/>
    </xf>
    <xf numFmtId="0" fontId="117" fillId="5" borderId="85" xfId="3555" applyFont="1" applyFill="1" applyBorder="1" applyAlignment="1" applyProtection="1">
      <alignment horizontal="left" vertical="center" shrinkToFit="1"/>
      <protection locked="0"/>
    </xf>
    <xf numFmtId="0" fontId="117" fillId="5" borderId="85" xfId="3555" applyFont="1" applyFill="1" applyBorder="1" applyAlignment="1" applyProtection="1">
      <alignment horizontal="left" shrinkToFit="1"/>
      <protection locked="0"/>
    </xf>
    <xf numFmtId="0" fontId="110" fillId="0" borderId="123" xfId="0" applyFont="1" applyBorder="1" applyAlignment="1">
      <alignment horizontal="center" vertical="center"/>
    </xf>
    <xf numFmtId="0" fontId="110" fillId="0" borderId="127" xfId="0" applyFont="1" applyBorder="1" applyAlignment="1">
      <alignment horizontal="center" vertical="center"/>
    </xf>
    <xf numFmtId="0" fontId="188" fillId="5" borderId="5" xfId="0" applyFont="1" applyFill="1" applyBorder="1" applyAlignment="1">
      <alignment horizontal="left" vertical="center"/>
    </xf>
    <xf numFmtId="0" fontId="190" fillId="5" borderId="52" xfId="0" applyFont="1" applyFill="1" applyBorder="1" applyAlignment="1">
      <alignment horizontal="right" vertical="center"/>
    </xf>
    <xf numFmtId="49" fontId="191" fillId="21" borderId="52" xfId="0" applyNumberFormat="1" applyFont="1" applyFill="1" applyBorder="1" applyAlignment="1">
      <alignment horizontal="center"/>
    </xf>
    <xf numFmtId="0" fontId="63" fillId="8" borderId="118" xfId="0" applyFont="1" applyFill="1" applyBorder="1" applyAlignment="1">
      <alignment horizontal="center"/>
    </xf>
    <xf numFmtId="0" fontId="64" fillId="4" borderId="123" xfId="0" applyFont="1" applyFill="1" applyBorder="1" applyAlignment="1">
      <alignment horizontal="center" vertical="center"/>
    </xf>
    <xf numFmtId="0" fontId="128" fillId="21" borderId="134" xfId="0" applyFont="1" applyFill="1" applyBorder="1" applyAlignment="1">
      <alignment horizontal="left" vertical="center"/>
    </xf>
    <xf numFmtId="0" fontId="64" fillId="4" borderId="135" xfId="63" applyFont="1" applyFill="1" applyBorder="1" applyAlignment="1">
      <alignment horizontal="center" vertical="center"/>
    </xf>
    <xf numFmtId="0" fontId="131" fillId="12" borderId="124" xfId="0" applyFont="1" applyFill="1" applyBorder="1" applyAlignment="1">
      <alignment horizontal="left" vertical="center"/>
    </xf>
    <xf numFmtId="0" fontId="189" fillId="8" borderId="55" xfId="7" applyFont="1" applyFill="1" applyBorder="1" applyAlignment="1">
      <alignment horizontal="left"/>
    </xf>
    <xf numFmtId="1" fontId="192" fillId="8" borderId="52" xfId="0" applyNumberFormat="1" applyFont="1" applyFill="1" applyBorder="1" applyAlignment="1">
      <alignment horizontal="center"/>
    </xf>
    <xf numFmtId="0" fontId="122" fillId="23" borderId="20" xfId="0" applyFont="1" applyFill="1" applyBorder="1" applyAlignment="1" applyProtection="1">
      <alignment horizontal="center" vertical="center"/>
      <protection locked="0"/>
    </xf>
    <xf numFmtId="0" fontId="122" fillId="23" borderId="94" xfId="0" applyFont="1" applyFill="1" applyBorder="1" applyAlignment="1" applyProtection="1">
      <alignment horizontal="center" vertical="center"/>
      <protection locked="0"/>
    </xf>
    <xf numFmtId="0" fontId="122" fillId="23" borderId="95" xfId="0" applyFont="1" applyFill="1" applyBorder="1" applyAlignment="1" applyProtection="1">
      <alignment horizontal="center" vertical="center"/>
      <protection locked="0"/>
    </xf>
    <xf numFmtId="0" fontId="123" fillId="0" borderId="28" xfId="0" applyFont="1" applyBorder="1" applyAlignment="1" applyProtection="1">
      <alignment horizontal="center" vertical="center" wrapText="1"/>
      <protection locked="0"/>
    </xf>
    <xf numFmtId="0" fontId="123" fillId="0" borderId="102" xfId="0" applyFont="1" applyBorder="1" applyAlignment="1" applyProtection="1">
      <alignment horizontal="center" vertical="center" wrapText="1"/>
      <protection locked="0"/>
    </xf>
    <xf numFmtId="0" fontId="123" fillId="0" borderId="0" xfId="0" applyFont="1" applyAlignment="1" applyProtection="1">
      <alignment horizontal="center" vertical="center" wrapText="1"/>
      <protection locked="0"/>
    </xf>
    <xf numFmtId="0" fontId="123" fillId="0" borderId="99" xfId="0" applyFont="1" applyBorder="1" applyAlignment="1" applyProtection="1">
      <alignment horizontal="center" vertical="center" wrapText="1"/>
      <protection locked="0"/>
    </xf>
    <xf numFmtId="0" fontId="123" fillId="0" borderId="92" xfId="0" applyFont="1" applyBorder="1" applyAlignment="1" applyProtection="1">
      <alignment horizontal="center" vertical="center" wrapText="1"/>
      <protection locked="0"/>
    </xf>
    <xf numFmtId="0" fontId="123" fillId="0" borderId="120" xfId="0" applyFont="1" applyBorder="1" applyAlignment="1" applyProtection="1">
      <alignment horizontal="center" vertical="center" wrapText="1"/>
      <protection locked="0"/>
    </xf>
    <xf numFmtId="0" fontId="123" fillId="0" borderId="28" xfId="3" applyFont="1" applyBorder="1" applyAlignment="1" applyProtection="1">
      <alignment horizontal="center" vertical="center" wrapText="1"/>
      <protection locked="0"/>
    </xf>
    <xf numFmtId="0" fontId="123" fillId="0" borderId="92" xfId="3" applyFont="1" applyBorder="1" applyAlignment="1" applyProtection="1">
      <alignment horizontal="center" vertical="center" wrapText="1"/>
      <protection locked="0"/>
    </xf>
    <xf numFmtId="0" fontId="123" fillId="0" borderId="0" xfId="3" applyFont="1" applyAlignment="1" applyProtection="1">
      <alignment horizontal="center" vertical="center" wrapText="1"/>
      <protection locked="0"/>
    </xf>
    <xf numFmtId="0" fontId="123" fillId="0" borderId="120" xfId="3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4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119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0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41" fillId="5" borderId="112" xfId="0" applyFont="1" applyFill="1" applyBorder="1" applyAlignment="1">
      <alignment horizontal="center" vertical="center"/>
    </xf>
    <xf numFmtId="0" fontId="42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158" fillId="4" borderId="28" xfId="0" applyFont="1" applyFill="1" applyBorder="1" applyAlignment="1" applyProtection="1">
      <alignment horizontal="center" vertical="center" wrapText="1"/>
      <protection locked="0"/>
    </xf>
    <xf numFmtId="0" fontId="158" fillId="4" borderId="119" xfId="0" applyFont="1" applyFill="1" applyBorder="1" applyAlignment="1" applyProtection="1">
      <alignment horizontal="center" vertical="center" wrapText="1"/>
      <protection locked="0"/>
    </xf>
    <xf numFmtId="0" fontId="158" fillId="4" borderId="0" xfId="0" applyFont="1" applyFill="1" applyAlignment="1" applyProtection="1">
      <alignment horizontal="center" vertical="center" wrapText="1"/>
      <protection locked="0"/>
    </xf>
    <xf numFmtId="0" fontId="158" fillId="4" borderId="100" xfId="0" applyFont="1" applyFill="1" applyBorder="1" applyAlignment="1" applyProtection="1">
      <alignment horizontal="center" vertical="center" wrapText="1"/>
      <protection locked="0"/>
    </xf>
    <xf numFmtId="0" fontId="152" fillId="0" borderId="33" xfId="0" applyFont="1" applyBorder="1" applyAlignment="1" applyProtection="1">
      <alignment horizontal="center"/>
      <protection locked="0"/>
    </xf>
    <xf numFmtId="0" fontId="152" fillId="0" borderId="0" xfId="0" applyFont="1" applyAlignment="1" applyProtection="1">
      <alignment horizontal="center"/>
      <protection locked="0"/>
    </xf>
    <xf numFmtId="49" fontId="154" fillId="4" borderId="89" xfId="0" applyNumberFormat="1" applyFont="1" applyFill="1" applyBorder="1" applyAlignment="1" applyProtection="1">
      <alignment horizontal="center"/>
      <protection locked="0"/>
    </xf>
    <xf numFmtId="49" fontId="154" fillId="4" borderId="30" xfId="0" applyNumberFormat="1" applyFont="1" applyFill="1" applyBorder="1" applyAlignment="1" applyProtection="1">
      <alignment horizontal="center"/>
      <protection locked="0"/>
    </xf>
    <xf numFmtId="0" fontId="152" fillId="4" borderId="33" xfId="0" applyFont="1" applyFill="1" applyBorder="1" applyAlignment="1" applyProtection="1">
      <alignment horizontal="center"/>
      <protection locked="0"/>
    </xf>
    <xf numFmtId="0" fontId="152" fillId="4" borderId="0" xfId="0" applyFont="1" applyFill="1" applyAlignment="1" applyProtection="1">
      <alignment horizontal="center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4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0" fontId="156" fillId="3" borderId="20" xfId="0" applyFont="1" applyFill="1" applyBorder="1" applyAlignment="1" applyProtection="1">
      <alignment horizontal="center" vertical="center"/>
      <protection locked="0"/>
    </xf>
    <xf numFmtId="0" fontId="156" fillId="3" borderId="94" xfId="0" applyFont="1" applyFill="1" applyBorder="1" applyAlignment="1" applyProtection="1">
      <alignment horizontal="center" vertical="center"/>
      <protection locked="0"/>
    </xf>
    <xf numFmtId="0" fontId="156" fillId="3" borderId="95" xfId="0" applyFont="1" applyFill="1" applyBorder="1" applyAlignment="1" applyProtection="1">
      <alignment horizontal="center" vertical="center"/>
      <protection locked="0"/>
    </xf>
    <xf numFmtId="49" fontId="154" fillId="4" borderId="89" xfId="0" applyNumberFormat="1" applyFont="1" applyFill="1" applyBorder="1" applyAlignment="1" applyProtection="1">
      <alignment horizontal="left" vertical="top"/>
      <protection locked="0"/>
    </xf>
    <xf numFmtId="49" fontId="154" fillId="4" borderId="30" xfId="0" applyNumberFormat="1" applyFont="1" applyFill="1" applyBorder="1" applyAlignment="1" applyProtection="1">
      <alignment horizontal="left" vertical="top"/>
      <protection locked="0"/>
    </xf>
    <xf numFmtId="0" fontId="164" fillId="0" borderId="28" xfId="0" applyFont="1" applyBorder="1" applyAlignment="1" applyProtection="1">
      <alignment horizontal="center" vertical="center" wrapText="1"/>
      <protection locked="0"/>
    </xf>
    <xf numFmtId="0" fontId="164" fillId="0" borderId="0" xfId="0" applyFont="1" applyAlignment="1" applyProtection="1">
      <alignment horizontal="center" vertical="center" wrapText="1"/>
      <protection locked="0"/>
    </xf>
    <xf numFmtId="49" fontId="154" fillId="4" borderId="29" xfId="0" applyNumberFormat="1" applyFont="1" applyFill="1" applyBorder="1" applyAlignment="1" applyProtection="1">
      <alignment horizontal="center"/>
      <protection locked="0"/>
    </xf>
    <xf numFmtId="0" fontId="165" fillId="4" borderId="28" xfId="0" applyFont="1" applyFill="1" applyBorder="1" applyAlignment="1" applyProtection="1">
      <alignment horizontal="center" vertical="center" wrapText="1"/>
      <protection locked="0"/>
    </xf>
    <xf numFmtId="0" fontId="165" fillId="4" borderId="119" xfId="0" applyFont="1" applyFill="1" applyBorder="1" applyAlignment="1" applyProtection="1">
      <alignment horizontal="center" vertical="center" wrapText="1"/>
      <protection locked="0"/>
    </xf>
    <xf numFmtId="0" fontId="165" fillId="4" borderId="0" xfId="0" applyFont="1" applyFill="1" applyAlignment="1" applyProtection="1">
      <alignment horizontal="center" vertical="center" wrapText="1"/>
      <protection locked="0"/>
    </xf>
    <xf numFmtId="0" fontId="165" fillId="4" borderId="120" xfId="0" applyFont="1" applyFill="1" applyBorder="1" applyAlignment="1" applyProtection="1">
      <alignment horizontal="center" vertical="center" wrapText="1"/>
      <protection locked="0"/>
    </xf>
    <xf numFmtId="0" fontId="165" fillId="28" borderId="28" xfId="0" applyFont="1" applyFill="1" applyBorder="1" applyAlignment="1" applyProtection="1">
      <alignment horizontal="center" vertical="center" wrapText="1"/>
      <protection locked="0"/>
    </xf>
    <xf numFmtId="0" fontId="165" fillId="28" borderId="109" xfId="0" applyFont="1" applyFill="1" applyBorder="1" applyAlignment="1" applyProtection="1">
      <alignment horizontal="center" vertical="center" wrapText="1"/>
      <protection locked="0"/>
    </xf>
    <xf numFmtId="0" fontId="165" fillId="28" borderId="0" xfId="0" applyFont="1" applyFill="1" applyAlignment="1" applyProtection="1">
      <alignment horizontal="center" vertical="center" wrapText="1"/>
      <protection locked="0"/>
    </xf>
    <xf numFmtId="0" fontId="152" fillId="0" borderId="33" xfId="0" applyFont="1" applyBorder="1" applyAlignment="1" applyProtection="1">
      <alignment horizontal="left" vertical="top"/>
      <protection locked="0"/>
    </xf>
    <xf numFmtId="0" fontId="152" fillId="0" borderId="0" xfId="0" applyFont="1" applyAlignment="1" applyProtection="1">
      <alignment horizontal="left" vertical="top"/>
      <protection locked="0"/>
    </xf>
    <xf numFmtId="0" fontId="171" fillId="0" borderId="68" xfId="0" applyFont="1" applyBorder="1" applyAlignment="1" applyProtection="1">
      <alignment horizontal="center" vertical="center" wrapText="1"/>
      <protection locked="0"/>
    </xf>
    <xf numFmtId="0" fontId="171" fillId="0" borderId="125" xfId="0" applyFont="1" applyBorder="1" applyAlignment="1" applyProtection="1">
      <alignment horizontal="center" vertical="center" wrapText="1"/>
      <protection locked="0"/>
    </xf>
    <xf numFmtId="0" fontId="171" fillId="0" borderId="69" xfId="0" applyFont="1" applyBorder="1" applyAlignment="1" applyProtection="1">
      <alignment horizontal="center" vertical="center" wrapText="1"/>
      <protection locked="0"/>
    </xf>
    <xf numFmtId="0" fontId="171" fillId="0" borderId="70" xfId="0" applyFont="1" applyBorder="1" applyAlignment="1" applyProtection="1">
      <alignment horizontal="center" vertical="center" wrapText="1"/>
      <protection locked="0"/>
    </xf>
    <xf numFmtId="0" fontId="171" fillId="0" borderId="126" xfId="0" applyFont="1" applyBorder="1" applyAlignment="1" applyProtection="1">
      <alignment horizontal="center" vertical="center" wrapText="1"/>
      <protection locked="0"/>
    </xf>
    <xf numFmtId="0" fontId="171" fillId="0" borderId="71" xfId="0" applyFont="1" applyBorder="1" applyAlignment="1" applyProtection="1">
      <alignment horizontal="center" vertical="center" wrapText="1"/>
      <protection locked="0"/>
    </xf>
    <xf numFmtId="0" fontId="193" fillId="0" borderId="110" xfId="0" applyFont="1" applyBorder="1" applyAlignment="1">
      <alignment horizontal="center" vertical="center" wrapText="1"/>
    </xf>
    <xf numFmtId="0" fontId="193" fillId="0" borderId="107" xfId="0" applyFont="1" applyBorder="1" applyAlignment="1">
      <alignment horizontal="center" vertical="center" wrapText="1"/>
    </xf>
    <xf numFmtId="0" fontId="193" fillId="0" borderId="111" xfId="0" applyFont="1" applyBorder="1" applyAlignment="1">
      <alignment horizontal="center" vertical="center" wrapText="1"/>
    </xf>
    <xf numFmtId="0" fontId="193" fillId="0" borderId="16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3" fillId="0" borderId="99" xfId="0" applyFont="1" applyBorder="1" applyAlignment="1">
      <alignment horizontal="center" vertical="center" wrapText="1"/>
    </xf>
    <xf numFmtId="0" fontId="193" fillId="0" borderId="88" xfId="0" applyFont="1" applyBorder="1" applyAlignment="1">
      <alignment horizontal="center" vertical="center" wrapText="1"/>
    </xf>
    <xf numFmtId="0" fontId="193" fillId="0" borderId="86" xfId="0" applyFont="1" applyBorder="1" applyAlignment="1">
      <alignment horizontal="center" vertical="center" wrapText="1"/>
    </xf>
    <xf numFmtId="0" fontId="193" fillId="0" borderId="90" xfId="0" applyFont="1" applyBorder="1" applyAlignment="1">
      <alignment horizontal="center" vertical="center" wrapText="1"/>
    </xf>
    <xf numFmtId="0" fontId="159" fillId="28" borderId="28" xfId="0" applyFont="1" applyFill="1" applyBorder="1" applyAlignment="1" applyProtection="1">
      <alignment horizontal="center" vertical="center" wrapText="1"/>
      <protection locked="0"/>
    </xf>
    <xf numFmtId="0" fontId="159" fillId="28" borderId="109" xfId="0" applyFont="1" applyFill="1" applyBorder="1" applyAlignment="1" applyProtection="1">
      <alignment horizontal="center" vertical="center" wrapText="1"/>
      <protection locked="0"/>
    </xf>
    <xf numFmtId="0" fontId="159" fillId="28" borderId="0" xfId="0" applyFont="1" applyFill="1" applyAlignment="1" applyProtection="1">
      <alignment horizontal="center" vertical="center" wrapText="1"/>
      <protection locked="0"/>
    </xf>
    <xf numFmtId="0" fontId="159" fillId="4" borderId="28" xfId="0" applyFont="1" applyFill="1" applyBorder="1" applyAlignment="1" applyProtection="1">
      <alignment horizontal="center" vertical="center" wrapText="1"/>
      <protection locked="0"/>
    </xf>
    <xf numFmtId="0" fontId="159" fillId="4" borderId="119" xfId="0" applyFont="1" applyFill="1" applyBorder="1" applyAlignment="1" applyProtection="1">
      <alignment horizontal="center" vertical="center" wrapText="1"/>
      <protection locked="0"/>
    </xf>
    <xf numFmtId="0" fontId="159" fillId="4" borderId="0" xfId="0" applyFont="1" applyFill="1" applyAlignment="1" applyProtection="1">
      <alignment horizontal="center" vertical="center" wrapText="1"/>
      <protection locked="0"/>
    </xf>
    <xf numFmtId="0" fontId="159" fillId="4" borderId="100" xfId="0" applyFont="1" applyFill="1" applyBorder="1" applyAlignment="1" applyProtection="1">
      <alignment horizontal="center" vertical="center" wrapText="1"/>
      <protection locked="0"/>
    </xf>
    <xf numFmtId="0" fontId="155" fillId="3" borderId="20" xfId="0" applyFont="1" applyFill="1" applyBorder="1" applyAlignment="1" applyProtection="1">
      <alignment horizontal="center" vertical="center"/>
      <protection locked="0"/>
    </xf>
    <xf numFmtId="0" fontId="155" fillId="3" borderId="94" xfId="0" applyFont="1" applyFill="1" applyBorder="1" applyAlignment="1" applyProtection="1">
      <alignment horizontal="center" vertical="center"/>
      <protection locked="0"/>
    </xf>
    <xf numFmtId="0" fontId="155" fillId="3" borderId="95" xfId="0" applyFont="1" applyFill="1" applyBorder="1" applyAlignment="1" applyProtection="1">
      <alignment horizontal="center" vertical="center"/>
      <protection locked="0"/>
    </xf>
    <xf numFmtId="0" fontId="158" fillId="28" borderId="28" xfId="0" applyFont="1" applyFill="1" applyBorder="1" applyAlignment="1" applyProtection="1">
      <alignment horizontal="center" vertical="center" wrapText="1"/>
      <protection locked="0"/>
    </xf>
    <xf numFmtId="0" fontId="158" fillId="28" borderId="109" xfId="0" applyFont="1" applyFill="1" applyBorder="1" applyAlignment="1" applyProtection="1">
      <alignment horizontal="center" vertical="center" wrapText="1"/>
      <protection locked="0"/>
    </xf>
    <xf numFmtId="0" fontId="158" fillId="28" borderId="0" xfId="0" applyFont="1" applyFill="1" applyAlignment="1" applyProtection="1">
      <alignment horizontal="center" vertical="center" wrapText="1"/>
      <protection locked="0"/>
    </xf>
    <xf numFmtId="0" fontId="130" fillId="0" borderId="110" xfId="0" applyFont="1" applyBorder="1" applyAlignment="1">
      <alignment horizontal="center"/>
    </xf>
    <xf numFmtId="0" fontId="130" fillId="0" borderId="107" xfId="0" applyFont="1" applyBorder="1" applyAlignment="1">
      <alignment horizontal="center"/>
    </xf>
    <xf numFmtId="0" fontId="130" fillId="0" borderId="111" xfId="0" applyFont="1" applyBorder="1" applyAlignment="1">
      <alignment horizontal="center"/>
    </xf>
    <xf numFmtId="0" fontId="130" fillId="28" borderId="110" xfId="0" applyFont="1" applyFill="1" applyBorder="1" applyAlignment="1">
      <alignment horizontal="center"/>
    </xf>
    <xf numFmtId="0" fontId="130" fillId="28" borderId="107" xfId="0" applyFont="1" applyFill="1" applyBorder="1" applyAlignment="1">
      <alignment horizontal="center"/>
    </xf>
    <xf numFmtId="0" fontId="158" fillId="0" borderId="109" xfId="7" applyFont="1" applyBorder="1" applyAlignment="1">
      <alignment horizontal="center" vertical="center" wrapText="1"/>
    </xf>
    <xf numFmtId="0" fontId="158" fillId="0" borderId="119" xfId="7" applyFont="1" applyBorder="1" applyAlignment="1">
      <alignment horizontal="center" vertical="center" wrapText="1"/>
    </xf>
    <xf numFmtId="0" fontId="158" fillId="4" borderId="109" xfId="7" applyFont="1" applyFill="1" applyBorder="1" applyAlignment="1">
      <alignment horizontal="center" vertical="center" wrapText="1"/>
    </xf>
    <xf numFmtId="0" fontId="158" fillId="4" borderId="119" xfId="7" applyFont="1" applyFill="1" applyBorder="1" applyAlignment="1">
      <alignment horizontal="center" vertical="center" wrapText="1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86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14" fontId="177" fillId="8" borderId="88" xfId="0" applyNumberFormat="1" applyFont="1" applyFill="1" applyBorder="1" applyAlignment="1" applyProtection="1">
      <alignment horizontal="center"/>
      <protection locked="0"/>
    </xf>
    <xf numFmtId="14" fontId="177" fillId="8" borderId="86" xfId="0" applyNumberFormat="1" applyFont="1" applyFill="1" applyBorder="1" applyAlignment="1" applyProtection="1">
      <alignment horizontal="center"/>
      <protection locked="0"/>
    </xf>
    <xf numFmtId="0" fontId="151" fillId="3" borderId="115" xfId="0" applyFont="1" applyFill="1" applyBorder="1" applyAlignment="1" applyProtection="1">
      <alignment horizontal="center" vertical="center"/>
      <protection locked="0"/>
    </xf>
    <xf numFmtId="0" fontId="151" fillId="3" borderId="108" xfId="0" applyFont="1" applyFill="1" applyBorder="1" applyAlignment="1" applyProtection="1">
      <alignment horizontal="center" vertical="center"/>
      <protection locked="0"/>
    </xf>
    <xf numFmtId="0" fontId="151" fillId="3" borderId="116" xfId="0" applyFont="1" applyFill="1" applyBorder="1" applyAlignment="1" applyProtection="1">
      <alignment horizontal="center" vertical="center"/>
      <protection locked="0"/>
    </xf>
    <xf numFmtId="0" fontId="158" fillId="4" borderId="28" xfId="7" applyFont="1" applyFill="1" applyBorder="1" applyAlignment="1">
      <alignment horizontal="center" vertical="center" wrapText="1"/>
    </xf>
    <xf numFmtId="0" fontId="158" fillId="28" borderId="28" xfId="7" applyFont="1" applyFill="1" applyBorder="1" applyAlignment="1">
      <alignment horizontal="center" vertical="center" wrapText="1"/>
    </xf>
    <xf numFmtId="0" fontId="176" fillId="27" borderId="101" xfId="0" applyFont="1" applyFill="1" applyBorder="1" applyAlignment="1" applyProtection="1">
      <alignment horizontal="center" vertical="center"/>
      <protection locked="0"/>
    </xf>
    <xf numFmtId="0" fontId="176" fillId="27" borderId="28" xfId="0" applyFont="1" applyFill="1" applyBorder="1" applyAlignment="1" applyProtection="1">
      <alignment horizontal="center" vertical="center"/>
      <protection locked="0"/>
    </xf>
    <xf numFmtId="0" fontId="176" fillId="27" borderId="102" xfId="0" applyFont="1" applyFill="1" applyBorder="1" applyAlignment="1" applyProtection="1">
      <alignment horizontal="center" vertical="center"/>
      <protection locked="0"/>
    </xf>
    <xf numFmtId="0" fontId="20" fillId="0" borderId="97" xfId="1782" applyFont="1" applyBorder="1" applyAlignment="1">
      <alignment horizontal="center" vertical="center" wrapText="1"/>
    </xf>
    <xf numFmtId="0" fontId="84" fillId="0" borderId="77" xfId="1782" applyFont="1" applyBorder="1" applyAlignment="1">
      <alignment horizontal="center" vertical="center" textRotation="60"/>
    </xf>
    <xf numFmtId="0" fontId="84" fillId="0" borderId="121" xfId="1782" applyFont="1" applyBorder="1" applyAlignment="1">
      <alignment horizontal="center" vertical="center" textRotation="60"/>
    </xf>
    <xf numFmtId="0" fontId="94" fillId="8" borderId="23" xfId="1782" applyFont="1" applyFill="1" applyBorder="1" applyAlignment="1">
      <alignment horizontal="center" vertical="center" wrapText="1"/>
    </xf>
    <xf numFmtId="0" fontId="94" fillId="8" borderId="122" xfId="1782" applyFont="1" applyFill="1" applyBorder="1" applyAlignment="1">
      <alignment horizontal="center" vertical="center" wrapText="1"/>
    </xf>
    <xf numFmtId="0" fontId="181" fillId="0" borderId="68" xfId="1782" applyFont="1" applyBorder="1" applyAlignment="1">
      <alignment horizontal="center" vertical="center" wrapText="1"/>
    </xf>
    <xf numFmtId="0" fontId="181" fillId="0" borderId="69" xfId="1782" applyFont="1" applyBorder="1" applyAlignment="1">
      <alignment horizontal="center" vertical="center" wrapText="1"/>
    </xf>
    <xf numFmtId="0" fontId="181" fillId="0" borderId="130" xfId="1782" applyFont="1" applyBorder="1" applyAlignment="1">
      <alignment horizontal="center" vertical="center" wrapText="1"/>
    </xf>
    <xf numFmtId="0" fontId="181" fillId="0" borderId="131" xfId="1782" applyFont="1" applyBorder="1" applyAlignment="1">
      <alignment horizontal="center" vertical="center" wrapText="1"/>
    </xf>
    <xf numFmtId="0" fontId="181" fillId="0" borderId="70" xfId="1782" applyFont="1" applyBorder="1" applyAlignment="1">
      <alignment horizontal="center" vertical="center" wrapText="1"/>
    </xf>
    <xf numFmtId="0" fontId="181" fillId="0" borderId="71" xfId="1782" applyFont="1" applyBorder="1" applyAlignment="1">
      <alignment horizontal="center" vertical="center" wrapText="1"/>
    </xf>
    <xf numFmtId="0" fontId="84" fillId="0" borderId="132" xfId="1782" applyFont="1" applyBorder="1" applyAlignment="1">
      <alignment horizontal="center" vertical="center" textRotation="60"/>
    </xf>
    <xf numFmtId="0" fontId="84" fillId="0" borderId="133" xfId="1782" applyFont="1" applyBorder="1" applyAlignment="1">
      <alignment horizontal="center" vertical="center" textRotation="60"/>
    </xf>
    <xf numFmtId="0" fontId="95" fillId="21" borderId="23" xfId="1782" applyFont="1" applyFill="1" applyBorder="1" applyAlignment="1">
      <alignment horizontal="center" vertical="center" wrapText="1"/>
    </xf>
    <xf numFmtId="0" fontId="95" fillId="21" borderId="122" xfId="1782" applyFont="1" applyFill="1" applyBorder="1" applyAlignment="1">
      <alignment horizontal="center" vertical="center" wrapText="1"/>
    </xf>
    <xf numFmtId="0" fontId="160" fillId="0" borderId="96" xfId="1782" applyFont="1" applyBorder="1" applyAlignment="1">
      <alignment horizontal="center" vertical="center" wrapText="1"/>
    </xf>
    <xf numFmtId="0" fontId="160" fillId="0" borderId="97" xfId="1782" applyFont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139" fillId="0" borderId="96" xfId="1782" applyFont="1" applyBorder="1" applyAlignment="1">
      <alignment horizontal="center" vertical="center" wrapText="1"/>
    </xf>
    <xf numFmtId="0" fontId="139" fillId="0" borderId="97" xfId="1782" applyFont="1" applyBorder="1" applyAlignment="1">
      <alignment horizontal="center" vertical="center" wrapText="1"/>
    </xf>
    <xf numFmtId="0" fontId="93" fillId="15" borderId="23" xfId="1782" applyFont="1" applyFill="1" applyBorder="1" applyAlignment="1">
      <alignment horizontal="center" vertical="center" wrapText="1"/>
    </xf>
    <xf numFmtId="0" fontId="93" fillId="15" borderId="122" xfId="1782" applyFont="1" applyFill="1" applyBorder="1" applyAlignment="1">
      <alignment horizontal="center" vertical="center" wrapText="1"/>
    </xf>
    <xf numFmtId="0" fontId="92" fillId="12" borderId="23" xfId="1782" applyFont="1" applyFill="1" applyBorder="1" applyAlignment="1">
      <alignment horizontal="center" vertical="center" wrapText="1"/>
    </xf>
    <xf numFmtId="0" fontId="92" fillId="12" borderId="122" xfId="1782" applyFont="1" applyFill="1" applyBorder="1" applyAlignment="1">
      <alignment horizontal="center" vertical="center" wrapText="1"/>
    </xf>
    <xf numFmtId="0" fontId="20" fillId="0" borderId="96" xfId="1782" applyFont="1" applyBorder="1" applyAlignment="1">
      <alignment horizontal="center" vertical="center" wrapText="1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16" fontId="20" fillId="0" borderId="96" xfId="1782" applyNumberFormat="1" applyFont="1" applyBorder="1" applyAlignment="1">
      <alignment horizontal="center" vertical="center" wrapText="1"/>
    </xf>
    <xf numFmtId="16" fontId="20" fillId="0" borderId="97" xfId="1782" applyNumberFormat="1" applyFont="1" applyBorder="1" applyAlignment="1">
      <alignment horizontal="center" vertical="center" wrapText="1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14" fontId="184" fillId="6" borderId="73" xfId="1782" applyNumberFormat="1" applyFont="1" applyFill="1" applyBorder="1" applyAlignment="1">
      <alignment horizontal="center" vertical="center"/>
    </xf>
    <xf numFmtId="14" fontId="185" fillId="6" borderId="63" xfId="1782" applyNumberFormat="1" applyFont="1" applyFill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167" fontId="119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161" fillId="2" borderId="91" xfId="6" applyFont="1" applyFill="1" applyBorder="1" applyAlignment="1">
      <alignment horizontal="center" wrapText="1"/>
    </xf>
    <xf numFmtId="0" fontId="161" fillId="2" borderId="119" xfId="6" applyFont="1" applyFill="1" applyBorder="1" applyAlignment="1">
      <alignment horizontal="center" wrapText="1"/>
    </xf>
    <xf numFmtId="0" fontId="162" fillId="2" borderId="103" xfId="6" applyFont="1" applyFill="1" applyBorder="1" applyAlignment="1">
      <alignment horizontal="center" vertical="center"/>
    </xf>
    <xf numFmtId="0" fontId="162" fillId="2" borderId="94" xfId="6" applyFont="1" applyFill="1" applyBorder="1" applyAlignment="1">
      <alignment horizontal="center" vertical="center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  <xf numFmtId="0" fontId="160" fillId="6" borderId="96" xfId="1782" applyFont="1" applyFill="1" applyBorder="1" applyAlignment="1">
      <alignment horizontal="center" vertical="center" wrapText="1"/>
    </xf>
    <xf numFmtId="0" fontId="160" fillId="6" borderId="97" xfId="1782" applyFont="1" applyFill="1" applyBorder="1" applyAlignment="1">
      <alignment horizontal="center" vertical="center" wrapText="1"/>
    </xf>
    <xf numFmtId="0" fontId="20" fillId="6" borderId="96" xfId="1782" applyFont="1" applyFill="1" applyBorder="1" applyAlignment="1">
      <alignment horizontal="center" vertical="center" wrapText="1"/>
    </xf>
    <xf numFmtId="0" fontId="20" fillId="6" borderId="97" xfId="1782" applyFont="1" applyFill="1" applyBorder="1" applyAlignment="1">
      <alignment horizontal="center" vertical="center" wrapText="1"/>
    </xf>
    <xf numFmtId="0" fontId="183" fillId="6" borderId="96" xfId="1782" applyFont="1" applyFill="1" applyBorder="1" applyAlignment="1">
      <alignment horizontal="center" vertical="center" wrapText="1"/>
    </xf>
    <xf numFmtId="0" fontId="183" fillId="6" borderId="97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cs/velikonoce-kr%C3%A1l%C3%ADk-jaro-1295525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cs/velikonoce-kr%C3%A1l%C3%ADk-jaro-1295525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35652</xdr:colOff>
      <xdr:row>8</xdr:row>
      <xdr:rowOff>10582</xdr:rowOff>
    </xdr:from>
    <xdr:to>
      <xdr:col>15</xdr:col>
      <xdr:colOff>1236930</xdr:colOff>
      <xdr:row>19</xdr:row>
      <xdr:rowOff>63498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C134FD8-5AD4-437A-89A1-1EE5AE19B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784" r="8738" b="11132"/>
        <a:stretch/>
      </xdr:blipFill>
      <xdr:spPr>
        <a:xfrm>
          <a:off x="10121569" y="1534582"/>
          <a:ext cx="1963278" cy="2550583"/>
        </a:xfrm>
        <a:prstGeom prst="rect">
          <a:avLst/>
        </a:prstGeom>
      </xdr:spPr>
    </xdr:pic>
    <xdr:clientData/>
  </xdr:twoCellAnchor>
  <xdr:twoCellAnchor editAs="oneCell">
    <xdr:from>
      <xdr:col>13</xdr:col>
      <xdr:colOff>52921</xdr:colOff>
      <xdr:row>26</xdr:row>
      <xdr:rowOff>498524</xdr:rowOff>
    </xdr:from>
    <xdr:to>
      <xdr:col>15</xdr:col>
      <xdr:colOff>1036476</xdr:colOff>
      <xdr:row>34</xdr:row>
      <xdr:rowOff>296328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992A012-4E7F-4326-963A-09CE8DEBE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0138838" y="6425191"/>
          <a:ext cx="1745555" cy="230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230606</xdr:colOff>
      <xdr:row>6</xdr:row>
      <xdr:rowOff>10028</xdr:rowOff>
    </xdr:from>
    <xdr:to>
      <xdr:col>10</xdr:col>
      <xdr:colOff>1193132</xdr:colOff>
      <xdr:row>11</xdr:row>
      <xdr:rowOff>562160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05CACD7-E897-D866-CD05-123C0661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784" r="8738" b="11132"/>
        <a:stretch/>
      </xdr:blipFill>
      <xdr:spPr>
        <a:xfrm>
          <a:off x="8311817" y="1513975"/>
          <a:ext cx="1544052" cy="2005948"/>
        </a:xfrm>
        <a:prstGeom prst="rect">
          <a:avLst/>
        </a:prstGeom>
      </xdr:spPr>
    </xdr:pic>
    <xdr:clientData/>
  </xdr:twoCellAnchor>
  <xdr:twoCellAnchor editAs="oneCell">
    <xdr:from>
      <xdr:col>9</xdr:col>
      <xdr:colOff>100264</xdr:colOff>
      <xdr:row>15</xdr:row>
      <xdr:rowOff>892342</xdr:rowOff>
    </xdr:from>
    <xdr:to>
      <xdr:col>10</xdr:col>
      <xdr:colOff>691815</xdr:colOff>
      <xdr:row>20</xdr:row>
      <xdr:rowOff>166121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AA6A6DA-2E4F-CE59-E328-A97F8511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8181475" y="4932947"/>
          <a:ext cx="1173077" cy="1549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9" zoomScale="90" zoomScaleNormal="90" workbookViewId="0">
      <selection activeCell="F8" sqref="F8:G8"/>
    </sheetView>
  </sheetViews>
  <sheetFormatPr defaultRowHeight="14.25"/>
  <cols>
    <col min="1" max="1" width="11" style="37" customWidth="1"/>
    <col min="2" max="3" width="5.7109375" style="36" customWidth="1"/>
    <col min="4" max="4" width="23.7109375" style="37" customWidth="1"/>
    <col min="5" max="6" width="5.7109375" style="36" customWidth="1"/>
    <col min="7" max="7" width="23.7109375" style="37" customWidth="1"/>
    <col min="8" max="9" width="5.7109375" style="36" customWidth="1"/>
    <col min="10" max="10" width="23.7109375" style="37" customWidth="1"/>
    <col min="11" max="12" width="5.7109375" style="36" customWidth="1"/>
    <col min="13" max="13" width="23.7109375" style="37" customWidth="1"/>
    <col min="14" max="15" width="5.7109375" style="36" customWidth="1"/>
    <col min="16" max="16" width="18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61" t="s">
        <v>229</v>
      </c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3"/>
    </row>
    <row r="8" spans="2:16" ht="2.25" customHeight="1">
      <c r="B8" s="39"/>
      <c r="P8" s="289"/>
    </row>
    <row r="9" spans="2:16" s="35" customFormat="1" ht="15">
      <c r="B9" s="522" t="s">
        <v>48</v>
      </c>
      <c r="C9" s="523"/>
      <c r="D9" s="524"/>
      <c r="E9" s="522" t="s">
        <v>6</v>
      </c>
      <c r="F9" s="523"/>
      <c r="G9" s="524"/>
      <c r="H9" s="522" t="s">
        <v>49</v>
      </c>
      <c r="I9" s="523"/>
      <c r="J9" s="524"/>
      <c r="K9" s="525" t="s">
        <v>219</v>
      </c>
      <c r="L9" s="526"/>
      <c r="M9" s="526"/>
      <c r="N9" s="500" t="s">
        <v>243</v>
      </c>
      <c r="O9" s="501"/>
      <c r="P9" s="502"/>
    </row>
    <row r="10" spans="2:16" s="40" customFormat="1" ht="12.75">
      <c r="B10" s="531">
        <v>45761</v>
      </c>
      <c r="C10" s="532"/>
      <c r="D10" s="533"/>
      <c r="E10" s="531">
        <f>B10+1</f>
        <v>45762</v>
      </c>
      <c r="F10" s="532"/>
      <c r="G10" s="533"/>
      <c r="H10" s="531">
        <f t="shared" ref="H10" si="0">E10+1</f>
        <v>45763</v>
      </c>
      <c r="I10" s="532"/>
      <c r="J10" s="533"/>
      <c r="K10" s="534">
        <f t="shared" ref="K10" si="1">H10+1</f>
        <v>45764</v>
      </c>
      <c r="L10" s="535"/>
      <c r="M10" s="535"/>
      <c r="N10" s="503"/>
      <c r="O10" s="504"/>
      <c r="P10" s="505"/>
    </row>
    <row r="11" spans="2:16" s="4" customFormat="1" ht="13.5" customHeight="1">
      <c r="B11" s="536" t="s">
        <v>131</v>
      </c>
      <c r="C11" s="537"/>
      <c r="D11" s="538"/>
      <c r="E11" s="536" t="str">
        <f>B11</f>
        <v>Polévky</v>
      </c>
      <c r="F11" s="537"/>
      <c r="G11" s="538"/>
      <c r="H11" s="536" t="str">
        <f>E11</f>
        <v>Polévky</v>
      </c>
      <c r="I11" s="537"/>
      <c r="J11" s="538"/>
      <c r="K11" s="536" t="str">
        <f>H11</f>
        <v>Polévky</v>
      </c>
      <c r="L11" s="537"/>
      <c r="M11" s="537"/>
      <c r="N11" s="503"/>
      <c r="O11" s="504"/>
      <c r="P11" s="505"/>
    </row>
    <row r="12" spans="2:16" s="40" customFormat="1" ht="24.95" customHeight="1">
      <c r="B12" s="362" t="s">
        <v>132</v>
      </c>
      <c r="C12" s="539" t="s">
        <v>133</v>
      </c>
      <c r="D12" s="530"/>
      <c r="E12" s="290" t="s">
        <v>132</v>
      </c>
      <c r="F12" s="527" t="s">
        <v>134</v>
      </c>
      <c r="G12" s="528"/>
      <c r="H12" s="362" t="s">
        <v>132</v>
      </c>
      <c r="I12" s="529" t="s">
        <v>135</v>
      </c>
      <c r="J12" s="530"/>
      <c r="K12" s="290" t="s">
        <v>132</v>
      </c>
      <c r="L12" s="527" t="s">
        <v>136</v>
      </c>
      <c r="M12" s="527"/>
      <c r="N12" s="503"/>
      <c r="O12" s="504"/>
      <c r="P12" s="505"/>
    </row>
    <row r="13" spans="2:16" s="40" customFormat="1" ht="12.95" customHeight="1">
      <c r="B13" s="472" t="s">
        <v>45</v>
      </c>
      <c r="C13" s="473"/>
      <c r="D13" s="363">
        <v>9.6999999999999993</v>
      </c>
      <c r="E13" s="468" t="s">
        <v>45</v>
      </c>
      <c r="F13" s="469"/>
      <c r="G13" s="364" t="s">
        <v>137</v>
      </c>
      <c r="H13" s="468" t="s">
        <v>45</v>
      </c>
      <c r="I13" s="469"/>
      <c r="J13" s="364" t="s">
        <v>138</v>
      </c>
      <c r="K13" s="468" t="s">
        <v>45</v>
      </c>
      <c r="L13" s="469"/>
      <c r="M13" s="408" t="s">
        <v>139</v>
      </c>
      <c r="N13" s="503"/>
      <c r="O13" s="504"/>
      <c r="P13" s="505"/>
    </row>
    <row r="14" spans="2:16" s="40" customFormat="1" ht="12.95" customHeight="1">
      <c r="B14" s="470" t="s">
        <v>140</v>
      </c>
      <c r="C14" s="471"/>
      <c r="D14" s="365">
        <v>11392</v>
      </c>
      <c r="E14" s="470" t="s">
        <v>140</v>
      </c>
      <c r="F14" s="471"/>
      <c r="G14" s="365">
        <v>8978</v>
      </c>
      <c r="H14" s="470" t="s">
        <v>140</v>
      </c>
      <c r="I14" s="471"/>
      <c r="J14" s="365">
        <v>41097</v>
      </c>
      <c r="K14" s="470" t="s">
        <v>140</v>
      </c>
      <c r="L14" s="471"/>
      <c r="M14" s="409">
        <v>35051</v>
      </c>
      <c r="N14" s="503"/>
      <c r="O14" s="504"/>
      <c r="P14" s="505"/>
    </row>
    <row r="15" spans="2:16" s="40" customFormat="1" ht="24.95" customHeight="1">
      <c r="B15" s="362" t="s">
        <v>141</v>
      </c>
      <c r="C15" s="539" t="s">
        <v>142</v>
      </c>
      <c r="D15" s="530"/>
      <c r="E15" s="362" t="s">
        <v>141</v>
      </c>
      <c r="F15" s="539" t="s">
        <v>143</v>
      </c>
      <c r="G15" s="530"/>
      <c r="H15" s="362" t="s">
        <v>141</v>
      </c>
      <c r="I15" s="539" t="s">
        <v>144</v>
      </c>
      <c r="J15" s="530"/>
      <c r="K15" s="362" t="s">
        <v>141</v>
      </c>
      <c r="L15" s="540" t="s">
        <v>220</v>
      </c>
      <c r="M15" s="540"/>
      <c r="N15" s="503"/>
      <c r="O15" s="504"/>
      <c r="P15" s="505"/>
    </row>
    <row r="16" spans="2:16" s="40" customFormat="1" ht="12.95" customHeight="1">
      <c r="B16" s="468" t="s">
        <v>45</v>
      </c>
      <c r="C16" s="469"/>
      <c r="D16" s="364" t="s">
        <v>145</v>
      </c>
      <c r="E16" s="468" t="s">
        <v>45</v>
      </c>
      <c r="F16" s="469"/>
      <c r="G16" s="364" t="s">
        <v>146</v>
      </c>
      <c r="H16" s="468" t="s">
        <v>45</v>
      </c>
      <c r="I16" s="469"/>
      <c r="J16" s="364" t="s">
        <v>147</v>
      </c>
      <c r="K16" s="468" t="s">
        <v>45</v>
      </c>
      <c r="L16" s="469"/>
      <c r="M16" s="408" t="s">
        <v>221</v>
      </c>
      <c r="N16" s="503"/>
      <c r="O16" s="504"/>
      <c r="P16" s="505"/>
    </row>
    <row r="17" spans="2:17" s="40" customFormat="1" ht="12.95" customHeight="1">
      <c r="B17" s="470" t="s">
        <v>140</v>
      </c>
      <c r="C17" s="471"/>
      <c r="D17" s="365">
        <v>9005</v>
      </c>
      <c r="E17" s="470" t="s">
        <v>140</v>
      </c>
      <c r="F17" s="471"/>
      <c r="G17" s="365">
        <v>35078</v>
      </c>
      <c r="H17" s="470" t="s">
        <v>140</v>
      </c>
      <c r="I17" s="471"/>
      <c r="J17" s="365">
        <v>11928</v>
      </c>
      <c r="K17" s="470" t="s">
        <v>140</v>
      </c>
      <c r="L17" s="471"/>
      <c r="M17" s="409">
        <v>11800</v>
      </c>
      <c r="N17" s="503"/>
      <c r="O17" s="504"/>
      <c r="P17" s="505"/>
    </row>
    <row r="18" spans="2:17" s="4" customFormat="1" ht="15.95" customHeight="1">
      <c r="B18" s="516" t="s">
        <v>148</v>
      </c>
      <c r="C18" s="517"/>
      <c r="D18" s="518"/>
      <c r="E18" s="516" t="str">
        <f>B18</f>
        <v>Hlavní jídla</v>
      </c>
      <c r="F18" s="517"/>
      <c r="G18" s="518"/>
      <c r="H18" s="516" t="str">
        <f>E18</f>
        <v>Hlavní jídla</v>
      </c>
      <c r="I18" s="517"/>
      <c r="J18" s="518"/>
      <c r="K18" s="516" t="str">
        <f>H18</f>
        <v>Hlavní jídla</v>
      </c>
      <c r="L18" s="517"/>
      <c r="M18" s="517"/>
      <c r="N18" s="503"/>
      <c r="O18" s="504"/>
      <c r="P18" s="505"/>
    </row>
    <row r="19" spans="2:17" s="40" customFormat="1" ht="39.950000000000003" customHeight="1">
      <c r="B19" s="290" t="s">
        <v>132</v>
      </c>
      <c r="C19" s="464" t="s">
        <v>195</v>
      </c>
      <c r="D19" s="465"/>
      <c r="E19" s="290" t="s">
        <v>132</v>
      </c>
      <c r="F19" s="512" t="s">
        <v>233</v>
      </c>
      <c r="G19" s="513"/>
      <c r="H19" s="362" t="s">
        <v>132</v>
      </c>
      <c r="I19" s="464" t="s">
        <v>194</v>
      </c>
      <c r="J19" s="465"/>
      <c r="K19" s="290" t="s">
        <v>132</v>
      </c>
      <c r="L19" s="519" t="s">
        <v>222</v>
      </c>
      <c r="M19" s="520"/>
      <c r="N19" s="503"/>
      <c r="O19" s="504"/>
      <c r="P19" s="505"/>
    </row>
    <row r="20" spans="2:17" s="40" customFormat="1" ht="30" customHeight="1">
      <c r="B20" s="196"/>
      <c r="C20" s="466"/>
      <c r="D20" s="467"/>
      <c r="E20" s="196"/>
      <c r="F20" s="514"/>
      <c r="G20" s="515"/>
      <c r="H20" s="366"/>
      <c r="I20" s="466"/>
      <c r="J20" s="467"/>
      <c r="K20" s="196"/>
      <c r="L20" s="521"/>
      <c r="M20" s="521"/>
      <c r="N20" s="503"/>
      <c r="O20" s="504"/>
      <c r="P20" s="505"/>
    </row>
    <row r="21" spans="2:17" s="40" customFormat="1" ht="12.95" customHeight="1">
      <c r="B21" s="468" t="s">
        <v>45</v>
      </c>
      <c r="C21" s="469"/>
      <c r="D21" s="364" t="s">
        <v>149</v>
      </c>
      <c r="E21" s="468" t="s">
        <v>45</v>
      </c>
      <c r="F21" s="469"/>
      <c r="G21" s="364" t="s">
        <v>234</v>
      </c>
      <c r="H21" s="472" t="s">
        <v>45</v>
      </c>
      <c r="I21" s="473"/>
      <c r="J21" s="363" t="s">
        <v>150</v>
      </c>
      <c r="K21" s="468" t="s">
        <v>45</v>
      </c>
      <c r="L21" s="469"/>
      <c r="M21" s="408" t="s">
        <v>223</v>
      </c>
      <c r="N21" s="503"/>
      <c r="O21" s="504"/>
      <c r="P21" s="505"/>
    </row>
    <row r="22" spans="2:17" s="40" customFormat="1" ht="12.95" customHeight="1">
      <c r="B22" s="470" t="s">
        <v>140</v>
      </c>
      <c r="C22" s="471"/>
      <c r="D22" s="365" t="s">
        <v>182</v>
      </c>
      <c r="E22" s="470" t="s">
        <v>140</v>
      </c>
      <c r="F22" s="471"/>
      <c r="G22" s="365" t="s">
        <v>235</v>
      </c>
      <c r="H22" s="470" t="s">
        <v>140</v>
      </c>
      <c r="I22" s="471"/>
      <c r="J22" s="365" t="s">
        <v>175</v>
      </c>
      <c r="K22" s="470" t="s">
        <v>140</v>
      </c>
      <c r="L22" s="471"/>
      <c r="M22" s="409" t="s">
        <v>226</v>
      </c>
      <c r="N22" s="503"/>
      <c r="O22" s="504"/>
      <c r="P22" s="505"/>
    </row>
    <row r="23" spans="2:17" s="40" customFormat="1" ht="39.950000000000003" customHeight="1">
      <c r="B23" s="362" t="s">
        <v>141</v>
      </c>
      <c r="C23" s="512" t="s">
        <v>192</v>
      </c>
      <c r="D23" s="513"/>
      <c r="E23" s="362" t="s">
        <v>141</v>
      </c>
      <c r="F23" s="512" t="s">
        <v>237</v>
      </c>
      <c r="G23" s="513"/>
      <c r="H23" s="362" t="s">
        <v>141</v>
      </c>
      <c r="I23" s="512" t="s">
        <v>151</v>
      </c>
      <c r="J23" s="513"/>
      <c r="K23" s="362" t="s">
        <v>141</v>
      </c>
      <c r="L23" s="509" t="s">
        <v>232</v>
      </c>
      <c r="M23" s="510"/>
      <c r="N23" s="503"/>
      <c r="O23" s="504"/>
      <c r="P23" s="505"/>
    </row>
    <row r="24" spans="2:17" s="40" customFormat="1" ht="30" customHeight="1">
      <c r="B24" s="366"/>
      <c r="C24" s="514"/>
      <c r="D24" s="515"/>
      <c r="E24" s="366"/>
      <c r="F24" s="514"/>
      <c r="G24" s="515"/>
      <c r="H24" s="366"/>
      <c r="I24" s="514"/>
      <c r="J24" s="515"/>
      <c r="K24" s="366"/>
      <c r="L24" s="511"/>
      <c r="M24" s="511"/>
      <c r="N24" s="503"/>
      <c r="O24" s="504"/>
      <c r="P24" s="505"/>
      <c r="Q24" s="89"/>
    </row>
    <row r="25" spans="2:17" s="40" customFormat="1" ht="12.95" customHeight="1">
      <c r="B25" s="472" t="s">
        <v>45</v>
      </c>
      <c r="C25" s="473"/>
      <c r="D25" s="363" t="s">
        <v>145</v>
      </c>
      <c r="E25" s="472" t="s">
        <v>45</v>
      </c>
      <c r="F25" s="473"/>
      <c r="G25" s="363" t="s">
        <v>238</v>
      </c>
      <c r="H25" s="472" t="s">
        <v>45</v>
      </c>
      <c r="I25" s="473"/>
      <c r="J25" s="363" t="s">
        <v>152</v>
      </c>
      <c r="K25" s="472" t="s">
        <v>45</v>
      </c>
      <c r="L25" s="473"/>
      <c r="M25" s="410" t="s">
        <v>224</v>
      </c>
      <c r="N25" s="503"/>
      <c r="O25" s="504"/>
      <c r="P25" s="505"/>
    </row>
    <row r="26" spans="2:17" s="40" customFormat="1" ht="12.95" customHeight="1">
      <c r="B26" s="470" t="s">
        <v>140</v>
      </c>
      <c r="C26" s="471"/>
      <c r="D26" s="365" t="s">
        <v>193</v>
      </c>
      <c r="E26" s="470" t="s">
        <v>140</v>
      </c>
      <c r="F26" s="471"/>
      <c r="G26" s="365" t="s">
        <v>236</v>
      </c>
      <c r="H26" s="470" t="s">
        <v>140</v>
      </c>
      <c r="I26" s="471"/>
      <c r="J26" s="365" t="s">
        <v>176</v>
      </c>
      <c r="K26" s="484" t="s">
        <v>140</v>
      </c>
      <c r="L26" s="471"/>
      <c r="M26" s="409" t="s">
        <v>225</v>
      </c>
      <c r="N26" s="503"/>
      <c r="O26" s="504"/>
      <c r="P26" s="505"/>
    </row>
    <row r="27" spans="2:17" s="40" customFormat="1" ht="39.950000000000003" customHeight="1">
      <c r="B27" s="362" t="s">
        <v>153</v>
      </c>
      <c r="C27" s="464" t="s">
        <v>154</v>
      </c>
      <c r="D27" s="465"/>
      <c r="E27" s="362" t="s">
        <v>153</v>
      </c>
      <c r="F27" s="464" t="s">
        <v>155</v>
      </c>
      <c r="G27" s="465"/>
      <c r="H27" s="362" t="s">
        <v>153</v>
      </c>
      <c r="I27" s="464" t="s">
        <v>216</v>
      </c>
      <c r="J27" s="465"/>
      <c r="K27" s="362" t="s">
        <v>153</v>
      </c>
      <c r="L27" s="519" t="s">
        <v>231</v>
      </c>
      <c r="M27" s="520"/>
      <c r="N27" s="503"/>
      <c r="O27" s="504"/>
      <c r="P27" s="505"/>
    </row>
    <row r="28" spans="2:17" s="40" customFormat="1" ht="27" customHeight="1">
      <c r="B28" s="366"/>
      <c r="C28" s="466"/>
      <c r="D28" s="467"/>
      <c r="E28" s="366"/>
      <c r="F28" s="466"/>
      <c r="G28" s="467"/>
      <c r="H28" s="366"/>
      <c r="I28" s="466"/>
      <c r="J28" s="467"/>
      <c r="K28" s="366"/>
      <c r="L28" s="521"/>
      <c r="M28" s="521"/>
      <c r="N28" s="503"/>
      <c r="O28" s="504"/>
      <c r="P28" s="505"/>
    </row>
    <row r="29" spans="2:17" s="40" customFormat="1" ht="12.75" customHeight="1">
      <c r="B29" s="468" t="s">
        <v>45</v>
      </c>
      <c r="C29" s="469"/>
      <c r="D29" s="364" t="s">
        <v>150</v>
      </c>
      <c r="E29" s="468" t="s">
        <v>45</v>
      </c>
      <c r="F29" s="469"/>
      <c r="G29" s="364" t="s">
        <v>156</v>
      </c>
      <c r="H29" s="472" t="s">
        <v>45</v>
      </c>
      <c r="I29" s="473"/>
      <c r="J29" s="363" t="s">
        <v>213</v>
      </c>
      <c r="K29" s="468" t="s">
        <v>45</v>
      </c>
      <c r="L29" s="469"/>
      <c r="M29" s="408" t="s">
        <v>223</v>
      </c>
      <c r="N29" s="503"/>
      <c r="O29" s="504"/>
      <c r="P29" s="505"/>
    </row>
    <row r="30" spans="2:17" s="40" customFormat="1" ht="12.75" customHeight="1">
      <c r="B30" s="470" t="s">
        <v>140</v>
      </c>
      <c r="C30" s="471"/>
      <c r="D30" s="365" t="s">
        <v>181</v>
      </c>
      <c r="E30" s="470" t="s">
        <v>140</v>
      </c>
      <c r="F30" s="471"/>
      <c r="G30" s="365">
        <v>11871</v>
      </c>
      <c r="H30" s="470" t="s">
        <v>140</v>
      </c>
      <c r="I30" s="471"/>
      <c r="J30" s="365">
        <v>33154</v>
      </c>
      <c r="K30" s="470" t="s">
        <v>140</v>
      </c>
      <c r="L30" s="471"/>
      <c r="M30" s="409" t="s">
        <v>227</v>
      </c>
      <c r="N30" s="503"/>
      <c r="O30" s="504"/>
      <c r="P30" s="505"/>
    </row>
    <row r="31" spans="2:17" s="40" customFormat="1" ht="15.95" customHeight="1" thickBot="1">
      <c r="B31" s="477" t="s">
        <v>158</v>
      </c>
      <c r="C31" s="478"/>
      <c r="D31" s="479"/>
      <c r="E31" s="541" t="s">
        <v>215</v>
      </c>
      <c r="F31" s="542"/>
      <c r="G31" s="543"/>
      <c r="H31" s="477" t="s">
        <v>158</v>
      </c>
      <c r="I31" s="478"/>
      <c r="J31" s="479"/>
      <c r="K31" s="477" t="s">
        <v>158</v>
      </c>
      <c r="L31" s="478"/>
      <c r="M31" s="478"/>
      <c r="N31" s="503"/>
      <c r="O31" s="504"/>
      <c r="P31" s="505"/>
    </row>
    <row r="32" spans="2:17" s="40" customFormat="1" ht="30" customHeight="1">
      <c r="B32" s="290" t="s">
        <v>159</v>
      </c>
      <c r="C32" s="482" t="s">
        <v>196</v>
      </c>
      <c r="D32" s="482"/>
      <c r="E32" s="494" t="s">
        <v>217</v>
      </c>
      <c r="F32" s="495"/>
      <c r="G32" s="496"/>
      <c r="H32" s="406" t="s">
        <v>159</v>
      </c>
      <c r="I32" s="485" t="s">
        <v>214</v>
      </c>
      <c r="J32" s="486"/>
      <c r="K32" s="362" t="s">
        <v>159</v>
      </c>
      <c r="L32" s="489" t="s">
        <v>230</v>
      </c>
      <c r="M32" s="490"/>
      <c r="N32" s="503"/>
      <c r="O32" s="504"/>
      <c r="P32" s="505"/>
    </row>
    <row r="33" spans="2:16" s="40" customFormat="1" ht="30" customHeight="1" thickBot="1">
      <c r="B33" s="196"/>
      <c r="C33" s="483"/>
      <c r="D33" s="483"/>
      <c r="E33" s="497"/>
      <c r="F33" s="498"/>
      <c r="G33" s="499"/>
      <c r="H33" s="407"/>
      <c r="I33" s="487"/>
      <c r="J33" s="488"/>
      <c r="K33" s="366"/>
      <c r="L33" s="491"/>
      <c r="M33" s="491"/>
      <c r="N33" s="503"/>
      <c r="O33" s="504"/>
      <c r="P33" s="505"/>
    </row>
    <row r="34" spans="2:16" s="41" customFormat="1" ht="30" customHeight="1">
      <c r="B34" s="468" t="s">
        <v>45</v>
      </c>
      <c r="C34" s="469"/>
      <c r="D34" s="408" t="s">
        <v>197</v>
      </c>
      <c r="E34" s="494" t="s">
        <v>218</v>
      </c>
      <c r="F34" s="495"/>
      <c r="G34" s="496"/>
      <c r="H34" s="469" t="s">
        <v>45</v>
      </c>
      <c r="I34" s="469"/>
      <c r="J34" s="364" t="s">
        <v>178</v>
      </c>
      <c r="K34" s="492" t="s">
        <v>45</v>
      </c>
      <c r="L34" s="493"/>
      <c r="M34" s="411" t="s">
        <v>221</v>
      </c>
      <c r="N34" s="503"/>
      <c r="O34" s="504"/>
      <c r="P34" s="505"/>
    </row>
    <row r="35" spans="2:16" s="40" customFormat="1" ht="30" customHeight="1" thickBot="1">
      <c r="B35" s="484" t="s">
        <v>140</v>
      </c>
      <c r="C35" s="471"/>
      <c r="D35" s="409" t="s">
        <v>198</v>
      </c>
      <c r="E35" s="497"/>
      <c r="F35" s="498"/>
      <c r="G35" s="499"/>
      <c r="H35" s="471" t="s">
        <v>140</v>
      </c>
      <c r="I35" s="471"/>
      <c r="J35" s="365" t="s">
        <v>179</v>
      </c>
      <c r="K35" s="480" t="s">
        <v>140</v>
      </c>
      <c r="L35" s="481"/>
      <c r="M35" s="412" t="s">
        <v>228</v>
      </c>
      <c r="N35" s="506"/>
      <c r="O35" s="507"/>
      <c r="P35" s="508"/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5" customFormat="1" ht="30.75" customHeight="1">
      <c r="B37" s="36"/>
      <c r="C37" s="452" t="s">
        <v>87</v>
      </c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</row>
    <row r="38" spans="2:16" s="195" customFormat="1" ht="15.75">
      <c r="B38" s="453"/>
      <c r="C38" s="454"/>
      <c r="D38" s="455"/>
      <c r="E38" s="453"/>
      <c r="F38" s="454"/>
      <c r="G38" s="455"/>
      <c r="H38" s="453"/>
      <c r="I38" s="454"/>
      <c r="J38" s="455"/>
      <c r="K38" s="453"/>
      <c r="L38" s="454"/>
      <c r="M38" s="455"/>
      <c r="N38" s="453"/>
      <c r="O38" s="454"/>
      <c r="P38" s="455"/>
    </row>
    <row r="39" spans="2:16" s="195" customFormat="1" ht="21.95" customHeight="1">
      <c r="B39" s="290"/>
      <c r="C39" s="456" t="str">
        <f>'JL ŠKOLKA'!B8</f>
        <v>Vícezrnný chléb, medové máslo</v>
      </c>
      <c r="D39" s="457"/>
      <c r="E39" s="290"/>
      <c r="F39" s="456" t="str">
        <f>'JL ŠKOLKA'!D8</f>
        <v>Vanilkový domácí pudink, piškoty</v>
      </c>
      <c r="G39" s="457"/>
      <c r="H39" s="290"/>
      <c r="I39" s="456" t="str">
        <f>'JL ŠKOLKA'!F8</f>
        <v>Masová pomazánka, chléb, zelenina</v>
      </c>
      <c r="J39" s="457"/>
      <c r="K39" s="290"/>
      <c r="L39" s="456" t="str">
        <f>'JL ŠKOLKA'!H8</f>
        <v>Domácí muffin, bílá káva</v>
      </c>
      <c r="M39" s="457"/>
      <c r="N39" s="290"/>
      <c r="O39" s="456">
        <f>'JL ŠKOLKA'!J8</f>
        <v>0</v>
      </c>
      <c r="P39" s="457"/>
    </row>
    <row r="40" spans="2:16" s="195" customFormat="1" ht="21.95" customHeight="1">
      <c r="B40" s="196"/>
      <c r="C40" s="458"/>
      <c r="D40" s="459"/>
      <c r="E40" s="196"/>
      <c r="F40" s="458"/>
      <c r="G40" s="459"/>
      <c r="H40" s="196"/>
      <c r="I40" s="458"/>
      <c r="J40" s="459"/>
      <c r="K40" s="196"/>
      <c r="L40" s="458"/>
      <c r="M40" s="459"/>
      <c r="N40" s="196"/>
      <c r="O40" s="458"/>
      <c r="P40" s="459"/>
    </row>
    <row r="41" spans="2:16" s="195" customFormat="1" ht="15">
      <c r="B41" s="460"/>
      <c r="C41" s="447"/>
      <c r="D41" s="318"/>
      <c r="E41" s="460"/>
      <c r="F41" s="447"/>
      <c r="G41" s="318"/>
      <c r="H41" s="460"/>
      <c r="I41" s="447"/>
      <c r="J41" s="318"/>
      <c r="K41" s="460"/>
      <c r="L41" s="447"/>
      <c r="M41" s="318"/>
      <c r="N41" s="460"/>
      <c r="O41" s="447"/>
      <c r="P41" s="318"/>
    </row>
    <row r="42" spans="2:16" s="195" customFormat="1" ht="15">
      <c r="B42" s="450"/>
      <c r="C42" s="451"/>
      <c r="D42" s="367"/>
      <c r="E42" s="450"/>
      <c r="F42" s="451"/>
      <c r="G42" s="367"/>
      <c r="H42" s="450"/>
      <c r="I42" s="451"/>
      <c r="J42" s="367"/>
      <c r="K42" s="450"/>
      <c r="L42" s="451"/>
      <c r="M42" s="367"/>
      <c r="N42" s="450"/>
      <c r="O42" s="451"/>
      <c r="P42" s="367"/>
    </row>
    <row r="43" spans="2:16" s="195" customFormat="1" ht="15"/>
    <row r="44" spans="2:16" s="195" customFormat="1" ht="15.75">
      <c r="B44" s="474"/>
      <c r="C44" s="475"/>
      <c r="D44" s="476"/>
      <c r="E44" s="474"/>
      <c r="F44" s="475"/>
      <c r="G44" s="476"/>
      <c r="H44" s="474"/>
      <c r="I44" s="475"/>
      <c r="J44" s="476"/>
      <c r="K44" s="474"/>
      <c r="L44" s="475"/>
      <c r="M44" s="476"/>
      <c r="N44" s="474"/>
      <c r="O44" s="475"/>
      <c r="P44" s="476"/>
    </row>
    <row r="45" spans="2:16" s="195" customFormat="1" ht="21.95" customHeight="1">
      <c r="B45" s="290"/>
      <c r="C45" s="456" t="str">
        <f>'JL ŠKOLKA'!B20</f>
        <v>Sýrová pomazánka s kapií, toastový chléb, zelenina</v>
      </c>
      <c r="D45" s="457"/>
      <c r="E45" s="290"/>
      <c r="F45" s="456" t="str">
        <f>'JL ŠKOLKA'!D20</f>
        <v>Ochucené pomazánkové máslo, rohlík, ovoce</v>
      </c>
      <c r="G45" s="457"/>
      <c r="H45" s="290"/>
      <c r="I45" s="456" t="str">
        <f>'JL ŠKOLKA'!F20</f>
        <v>Sladký loupák, jogurt s jahodami</v>
      </c>
      <c r="J45" s="457"/>
      <c r="K45" s="290"/>
      <c r="L45" s="456" t="str">
        <f>'JL ŠKOLKA'!H20</f>
        <v>Toastový chléb s jemnou vajíčkovou pomazánkou a krájenou PAŽITKOU</v>
      </c>
      <c r="M45" s="457"/>
      <c r="N45" s="290"/>
      <c r="O45" s="456">
        <f>'JL ŠKOLKA'!J20</f>
        <v>0</v>
      </c>
      <c r="P45" s="457"/>
    </row>
    <row r="46" spans="2:16" s="195" customFormat="1" ht="21.95" customHeight="1">
      <c r="B46" s="196"/>
      <c r="C46" s="458"/>
      <c r="D46" s="459"/>
      <c r="E46" s="196"/>
      <c r="F46" s="458"/>
      <c r="G46" s="459"/>
      <c r="H46" s="196"/>
      <c r="I46" s="458"/>
      <c r="J46" s="459"/>
      <c r="K46" s="196"/>
      <c r="L46" s="458"/>
      <c r="M46" s="459"/>
      <c r="N46" s="196"/>
      <c r="O46" s="458"/>
      <c r="P46" s="459"/>
    </row>
    <row r="47" spans="2:16" s="195" customFormat="1" ht="15">
      <c r="B47" s="460"/>
      <c r="C47" s="447"/>
      <c r="D47" s="318"/>
      <c r="E47" s="460"/>
      <c r="F47" s="447"/>
      <c r="G47" s="318"/>
      <c r="H47" s="460"/>
      <c r="I47" s="447"/>
      <c r="J47" s="318"/>
      <c r="K47" s="460"/>
      <c r="L47" s="447"/>
      <c r="M47" s="318"/>
      <c r="N47" s="460"/>
      <c r="O47" s="447"/>
      <c r="P47" s="318"/>
    </row>
    <row r="48" spans="2:16" s="195" customFormat="1" ht="15">
      <c r="B48" s="450"/>
      <c r="C48" s="451"/>
      <c r="D48" s="367"/>
      <c r="E48" s="450"/>
      <c r="F48" s="451"/>
      <c r="G48" s="367"/>
      <c r="H48" s="450"/>
      <c r="I48" s="451"/>
      <c r="J48" s="367"/>
      <c r="K48" s="450"/>
      <c r="L48" s="451"/>
      <c r="M48" s="367"/>
      <c r="N48" s="450"/>
      <c r="O48" s="451"/>
      <c r="P48" s="367"/>
    </row>
    <row r="51" spans="1:16" ht="15">
      <c r="A51" s="275" t="s">
        <v>166</v>
      </c>
      <c r="B51" s="433" t="s">
        <v>160</v>
      </c>
      <c r="C51" s="434"/>
      <c r="D51" s="435"/>
      <c r="E51" s="433" t="s">
        <v>160</v>
      </c>
      <c r="F51" s="434"/>
      <c r="G51" s="435"/>
      <c r="H51" s="433" t="s">
        <v>160</v>
      </c>
      <c r="I51" s="434"/>
      <c r="J51" s="435"/>
      <c r="K51" s="433" t="s">
        <v>160</v>
      </c>
      <c r="L51" s="434"/>
      <c r="M51" s="435"/>
      <c r="N51" s="433" t="s">
        <v>160</v>
      </c>
      <c r="O51" s="434"/>
      <c r="P51" s="435"/>
    </row>
    <row r="52" spans="1:16" ht="14.25" customHeight="1">
      <c r="B52" s="292"/>
      <c r="C52" s="436" t="s">
        <v>210</v>
      </c>
      <c r="D52" s="437"/>
      <c r="E52" s="292"/>
      <c r="F52" s="436" t="s">
        <v>161</v>
      </c>
      <c r="G52" s="440"/>
      <c r="H52" s="292"/>
      <c r="I52" s="436" t="s">
        <v>162</v>
      </c>
      <c r="J52" s="440"/>
      <c r="K52" s="292"/>
      <c r="L52" s="442" t="s">
        <v>211</v>
      </c>
      <c r="M52" s="443"/>
      <c r="N52" s="292"/>
      <c r="O52" s="442" t="s">
        <v>212</v>
      </c>
      <c r="P52" s="443"/>
    </row>
    <row r="53" spans="1:16">
      <c r="B53" s="276"/>
      <c r="C53" s="438"/>
      <c r="D53" s="439"/>
      <c r="E53" s="276"/>
      <c r="F53" s="438"/>
      <c r="G53" s="441"/>
      <c r="H53" s="276"/>
      <c r="I53" s="438"/>
      <c r="J53" s="441"/>
      <c r="K53" s="276"/>
      <c r="L53" s="444"/>
      <c r="M53" s="445"/>
      <c r="N53" s="276"/>
      <c r="O53" s="444"/>
      <c r="P53" s="445"/>
    </row>
    <row r="54" spans="1:16">
      <c r="B54" s="446" t="s">
        <v>45</v>
      </c>
      <c r="C54" s="447"/>
      <c r="D54" s="368" t="s">
        <v>163</v>
      </c>
      <c r="E54" s="446" t="s">
        <v>45</v>
      </c>
      <c r="F54" s="447"/>
      <c r="G54" s="368" t="s">
        <v>164</v>
      </c>
      <c r="H54" s="446" t="s">
        <v>45</v>
      </c>
      <c r="I54" s="447"/>
      <c r="J54" s="368">
        <v>7.9</v>
      </c>
      <c r="K54" s="446" t="s">
        <v>45</v>
      </c>
      <c r="L54" s="447"/>
      <c r="M54" s="368" t="s">
        <v>184</v>
      </c>
      <c r="N54" s="446" t="s">
        <v>45</v>
      </c>
      <c r="O54" s="447"/>
      <c r="P54" s="368" t="s">
        <v>165</v>
      </c>
    </row>
    <row r="55" spans="1:16">
      <c r="B55" s="448"/>
      <c r="C55" s="449"/>
      <c r="D55" s="277"/>
      <c r="E55" s="448"/>
      <c r="F55" s="449"/>
      <c r="G55" s="277"/>
      <c r="H55" s="448"/>
      <c r="I55" s="449"/>
      <c r="J55" s="277"/>
      <c r="K55" s="448"/>
      <c r="L55" s="449"/>
      <c r="M55" s="277"/>
      <c r="N55" s="448"/>
      <c r="O55" s="449"/>
      <c r="P55" s="277"/>
    </row>
  </sheetData>
  <sheetProtection selectLockedCells="1" selectUnlockedCells="1"/>
  <mergeCells count="154">
    <mergeCell ref="C27:D28"/>
    <mergeCell ref="B29:C29"/>
    <mergeCell ref="E31:G31"/>
    <mergeCell ref="H31:J31"/>
    <mergeCell ref="K29:L29"/>
    <mergeCell ref="F27:G28"/>
    <mergeCell ref="K26:L26"/>
    <mergeCell ref="K30:L30"/>
    <mergeCell ref="L27:M28"/>
    <mergeCell ref="E30:F30"/>
    <mergeCell ref="H30:I30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E26:F26"/>
    <mergeCell ref="F23:G24"/>
    <mergeCell ref="B14:C14"/>
    <mergeCell ref="E11:G11"/>
    <mergeCell ref="H11:J11"/>
    <mergeCell ref="C15:D15"/>
    <mergeCell ref="E13:F13"/>
    <mergeCell ref="K13:L13"/>
    <mergeCell ref="H13:I13"/>
    <mergeCell ref="B16:C16"/>
    <mergeCell ref="H14:I14"/>
    <mergeCell ref="I15:J15"/>
    <mergeCell ref="E16:F16"/>
    <mergeCell ref="K16:L16"/>
    <mergeCell ref="E14:F14"/>
    <mergeCell ref="L15:M15"/>
    <mergeCell ref="F15:G15"/>
    <mergeCell ref="B9:D9"/>
    <mergeCell ref="E9:G9"/>
    <mergeCell ref="H9:J9"/>
    <mergeCell ref="K9:M9"/>
    <mergeCell ref="F12:G12"/>
    <mergeCell ref="I12:J12"/>
    <mergeCell ref="E41:F41"/>
    <mergeCell ref="H41:I41"/>
    <mergeCell ref="K41:L41"/>
    <mergeCell ref="B17:C17"/>
    <mergeCell ref="E17:F17"/>
    <mergeCell ref="H16:I16"/>
    <mergeCell ref="B18:D18"/>
    <mergeCell ref="H17:I17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N41:O41"/>
    <mergeCell ref="H35:I35"/>
    <mergeCell ref="K31:M31"/>
    <mergeCell ref="I32:J33"/>
    <mergeCell ref="L32:M33"/>
    <mergeCell ref="H34:I34"/>
    <mergeCell ref="K34:L34"/>
    <mergeCell ref="E32:G33"/>
    <mergeCell ref="E34:G35"/>
    <mergeCell ref="N9:P35"/>
    <mergeCell ref="I19:J20"/>
    <mergeCell ref="K22:L22"/>
    <mergeCell ref="H21:I21"/>
    <mergeCell ref="L23:M24"/>
    <mergeCell ref="I23:J24"/>
    <mergeCell ref="K25:L25"/>
    <mergeCell ref="H25:I25"/>
    <mergeCell ref="K17:L17"/>
    <mergeCell ref="H18:J18"/>
    <mergeCell ref="L19:M20"/>
    <mergeCell ref="K21:L21"/>
    <mergeCell ref="K18:M18"/>
    <mergeCell ref="H22:I22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B30:C30"/>
    <mergeCell ref="B31:D31"/>
    <mergeCell ref="K35:L35"/>
    <mergeCell ref="E42:F42"/>
    <mergeCell ref="N42:O42"/>
    <mergeCell ref="B41:C41"/>
    <mergeCell ref="C32:D33"/>
    <mergeCell ref="B34:C34"/>
    <mergeCell ref="B35:C3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6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4"/>
      <c r="B17" s="185"/>
      <c r="C17" s="186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4"/>
      <c r="B18" s="93"/>
      <c r="C18" s="186"/>
      <c r="D18" s="187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4"/>
      <c r="B19" s="185"/>
      <c r="C19" s="186"/>
      <c r="D19" s="187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79" t="s">
        <v>83</v>
      </c>
      <c r="B41" s="183"/>
      <c r="C41" s="102">
        <f>JL!F32</f>
        <v>0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372" t="s">
        <v>199</v>
      </c>
      <c r="B4" s="373" t="s">
        <v>200</v>
      </c>
      <c r="C4" s="372" t="s">
        <v>201</v>
      </c>
      <c r="D4" s="374"/>
      <c r="E4" s="640" t="s">
        <v>202</v>
      </c>
      <c r="F4" s="641"/>
      <c r="G4" s="641"/>
      <c r="H4" s="641"/>
      <c r="I4" s="375"/>
      <c r="J4" s="375"/>
      <c r="K4" s="374"/>
      <c r="L4" s="376" t="s">
        <v>203</v>
      </c>
      <c r="M4" s="374"/>
    </row>
    <row r="5" spans="1:13" ht="18" customHeight="1">
      <c r="A5" s="638" t="s">
        <v>204</v>
      </c>
      <c r="B5" s="639"/>
      <c r="C5" s="377" t="s">
        <v>16</v>
      </c>
      <c r="D5" s="378"/>
      <c r="E5" s="379" t="s">
        <v>17</v>
      </c>
      <c r="F5" s="380" t="s">
        <v>18</v>
      </c>
      <c r="G5" s="381" t="s">
        <v>19</v>
      </c>
      <c r="H5" s="381"/>
      <c r="I5" s="382" t="s">
        <v>20</v>
      </c>
      <c r="J5" s="382" t="s">
        <v>21</v>
      </c>
      <c r="K5" s="378"/>
      <c r="L5" s="383" t="s">
        <v>22</v>
      </c>
      <c r="M5" s="384"/>
    </row>
    <row r="6" spans="1:13" ht="15.75" customHeight="1">
      <c r="A6" s="385"/>
      <c r="B6" s="375"/>
      <c r="C6" s="372"/>
      <c r="D6" s="374"/>
      <c r="E6" s="386" t="s">
        <v>23</v>
      </c>
      <c r="F6" s="387"/>
      <c r="G6" s="388" t="s">
        <v>24</v>
      </c>
      <c r="H6" s="379" t="s">
        <v>5</v>
      </c>
      <c r="I6" s="382" t="s">
        <v>25</v>
      </c>
      <c r="J6" s="389" t="s">
        <v>26</v>
      </c>
      <c r="K6" s="374"/>
      <c r="L6" s="386" t="s">
        <v>27</v>
      </c>
      <c r="M6" s="390" t="s">
        <v>28</v>
      </c>
    </row>
    <row r="7" spans="1:13">
      <c r="A7" s="391"/>
      <c r="B7" s="392"/>
      <c r="C7" s="393"/>
      <c r="D7" s="394"/>
      <c r="E7" s="392"/>
      <c r="F7" s="395"/>
      <c r="G7" s="393"/>
      <c r="H7" s="392"/>
      <c r="I7" s="382"/>
      <c r="J7" s="382"/>
      <c r="K7" s="394"/>
      <c r="L7" s="396" t="s">
        <v>29</v>
      </c>
      <c r="M7" s="397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5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5" t="s">
        <v>99</v>
      </c>
      <c r="B17" s="8"/>
      <c r="C17" s="214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72" t="s">
        <v>199</v>
      </c>
      <c r="B31" s="373" t="s">
        <v>200</v>
      </c>
      <c r="C31" s="372" t="s">
        <v>201</v>
      </c>
      <c r="D31" s="374"/>
      <c r="E31" s="640" t="s">
        <v>202</v>
      </c>
      <c r="F31" s="641"/>
      <c r="G31" s="641"/>
      <c r="H31" s="641"/>
      <c r="I31" s="375"/>
      <c r="J31" s="375"/>
      <c r="K31" s="374"/>
      <c r="L31" s="376" t="s">
        <v>203</v>
      </c>
      <c r="M31" s="374"/>
    </row>
    <row r="32" spans="1:13" ht="18" customHeight="1">
      <c r="A32" s="638" t="s">
        <v>204</v>
      </c>
      <c r="B32" s="639"/>
      <c r="C32" s="377" t="s">
        <v>16</v>
      </c>
      <c r="D32" s="378"/>
      <c r="E32" s="379" t="s">
        <v>17</v>
      </c>
      <c r="F32" s="380" t="s">
        <v>18</v>
      </c>
      <c r="G32" s="381" t="s">
        <v>19</v>
      </c>
      <c r="H32" s="381"/>
      <c r="I32" s="382" t="s">
        <v>20</v>
      </c>
      <c r="J32" s="382" t="s">
        <v>21</v>
      </c>
      <c r="K32" s="378"/>
      <c r="L32" s="383" t="s">
        <v>22</v>
      </c>
      <c r="M32" s="384"/>
    </row>
    <row r="33" spans="1:13" ht="15.75" customHeight="1">
      <c r="A33" s="385"/>
      <c r="B33" s="375"/>
      <c r="C33" s="372"/>
      <c r="D33" s="374"/>
      <c r="E33" s="386" t="s">
        <v>23</v>
      </c>
      <c r="F33" s="387"/>
      <c r="G33" s="388" t="s">
        <v>24</v>
      </c>
      <c r="H33" s="379" t="s">
        <v>5</v>
      </c>
      <c r="I33" s="382" t="s">
        <v>25</v>
      </c>
      <c r="J33" s="389" t="s">
        <v>26</v>
      </c>
      <c r="K33" s="374"/>
      <c r="L33" s="386" t="s">
        <v>27</v>
      </c>
      <c r="M33" s="390" t="s">
        <v>28</v>
      </c>
    </row>
    <row r="34" spans="1:13">
      <c r="A34" s="391"/>
      <c r="B34" s="392"/>
      <c r="C34" s="393"/>
      <c r="D34" s="394"/>
      <c r="E34" s="392"/>
      <c r="F34" s="395"/>
      <c r="G34" s="393"/>
      <c r="H34" s="392"/>
      <c r="I34" s="382"/>
      <c r="J34" s="382"/>
      <c r="K34" s="394"/>
      <c r="L34" s="396" t="s">
        <v>29</v>
      </c>
      <c r="M34" s="397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>
        <f>JL!F32</f>
        <v>0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5" t="s">
        <v>100</v>
      </c>
      <c r="B43" s="93"/>
      <c r="C43" s="102" t="str">
        <f>'JL ŠKOLKA'!D8</f>
        <v>Vanilkový domácí pudink,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5" t="s">
        <v>99</v>
      </c>
      <c r="B44" s="8"/>
      <c r="C44" s="214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372" t="s">
        <v>199</v>
      </c>
      <c r="B58" s="373" t="s">
        <v>200</v>
      </c>
      <c r="C58" s="372" t="s">
        <v>201</v>
      </c>
      <c r="D58" s="374"/>
      <c r="E58" s="640" t="s">
        <v>202</v>
      </c>
      <c r="F58" s="641"/>
      <c r="G58" s="641"/>
      <c r="H58" s="641"/>
      <c r="I58" s="375"/>
      <c r="J58" s="375"/>
      <c r="K58" s="374"/>
      <c r="L58" s="376" t="s">
        <v>203</v>
      </c>
      <c r="M58" s="374"/>
    </row>
    <row r="59" spans="1:13" ht="18" customHeight="1">
      <c r="A59" s="638" t="s">
        <v>204</v>
      </c>
      <c r="B59" s="639"/>
      <c r="C59" s="377" t="s">
        <v>16</v>
      </c>
      <c r="D59" s="378"/>
      <c r="E59" s="379" t="s">
        <v>17</v>
      </c>
      <c r="F59" s="380" t="s">
        <v>18</v>
      </c>
      <c r="G59" s="381" t="s">
        <v>19</v>
      </c>
      <c r="H59" s="381"/>
      <c r="I59" s="382" t="s">
        <v>20</v>
      </c>
      <c r="J59" s="382" t="s">
        <v>21</v>
      </c>
      <c r="K59" s="378"/>
      <c r="L59" s="383" t="s">
        <v>22</v>
      </c>
      <c r="M59" s="384"/>
    </row>
    <row r="60" spans="1:13" ht="15.75" customHeight="1">
      <c r="A60" s="385"/>
      <c r="B60" s="375"/>
      <c r="C60" s="372"/>
      <c r="D60" s="374"/>
      <c r="E60" s="386" t="s">
        <v>23</v>
      </c>
      <c r="F60" s="387"/>
      <c r="G60" s="388" t="s">
        <v>24</v>
      </c>
      <c r="H60" s="379" t="s">
        <v>5</v>
      </c>
      <c r="I60" s="382" t="s">
        <v>25</v>
      </c>
      <c r="J60" s="389" t="s">
        <v>26</v>
      </c>
      <c r="K60" s="374"/>
      <c r="L60" s="386" t="s">
        <v>27</v>
      </c>
      <c r="M60" s="390" t="s">
        <v>28</v>
      </c>
    </row>
    <row r="61" spans="1:13">
      <c r="A61" s="391"/>
      <c r="B61" s="392"/>
      <c r="C61" s="393"/>
      <c r="D61" s="394"/>
      <c r="E61" s="392"/>
      <c r="F61" s="395"/>
      <c r="G61" s="393"/>
      <c r="H61" s="392"/>
      <c r="I61" s="382"/>
      <c r="J61" s="382"/>
      <c r="K61" s="394"/>
      <c r="L61" s="396" t="s">
        <v>29</v>
      </c>
      <c r="M61" s="397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5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5" t="s">
        <v>99</v>
      </c>
      <c r="B71" s="8"/>
      <c r="C71" s="214" t="str">
        <f>'JL ŠKOLKA'!F20</f>
        <v>Sladký loupák, jogurt s jahodami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72" t="s">
        <v>199</v>
      </c>
      <c r="B85" s="373" t="s">
        <v>200</v>
      </c>
      <c r="C85" s="372" t="s">
        <v>201</v>
      </c>
      <c r="D85" s="374"/>
      <c r="E85" s="640" t="s">
        <v>202</v>
      </c>
      <c r="F85" s="641"/>
      <c r="G85" s="641"/>
      <c r="H85" s="641"/>
      <c r="I85" s="375"/>
      <c r="J85" s="375"/>
      <c r="K85" s="374"/>
      <c r="L85" s="376" t="s">
        <v>203</v>
      </c>
      <c r="M85" s="374"/>
    </row>
    <row r="86" spans="1:13" ht="18" customHeight="1">
      <c r="A86" s="638" t="s">
        <v>204</v>
      </c>
      <c r="B86" s="639"/>
      <c r="C86" s="377" t="s">
        <v>16</v>
      </c>
      <c r="D86" s="378"/>
      <c r="E86" s="379" t="s">
        <v>17</v>
      </c>
      <c r="F86" s="380" t="s">
        <v>18</v>
      </c>
      <c r="G86" s="381" t="s">
        <v>19</v>
      </c>
      <c r="H86" s="381"/>
      <c r="I86" s="382" t="s">
        <v>20</v>
      </c>
      <c r="J86" s="382" t="s">
        <v>21</v>
      </c>
      <c r="K86" s="378"/>
      <c r="L86" s="383" t="s">
        <v>22</v>
      </c>
      <c r="M86" s="384"/>
    </row>
    <row r="87" spans="1:13" ht="15.75" customHeight="1">
      <c r="A87" s="385"/>
      <c r="B87" s="375"/>
      <c r="C87" s="372"/>
      <c r="D87" s="374"/>
      <c r="E87" s="386" t="s">
        <v>23</v>
      </c>
      <c r="F87" s="387"/>
      <c r="G87" s="388" t="s">
        <v>24</v>
      </c>
      <c r="H87" s="379" t="s">
        <v>5</v>
      </c>
      <c r="I87" s="382" t="s">
        <v>25</v>
      </c>
      <c r="J87" s="389" t="s">
        <v>26</v>
      </c>
      <c r="K87" s="374"/>
      <c r="L87" s="386" t="s">
        <v>27</v>
      </c>
      <c r="M87" s="390" t="s">
        <v>28</v>
      </c>
    </row>
    <row r="88" spans="1:13">
      <c r="A88" s="391"/>
      <c r="B88" s="392"/>
      <c r="C88" s="393"/>
      <c r="D88" s="394"/>
      <c r="E88" s="392"/>
      <c r="F88" s="395"/>
      <c r="G88" s="393"/>
      <c r="H88" s="392"/>
      <c r="I88" s="382"/>
      <c r="J88" s="382"/>
      <c r="K88" s="394"/>
      <c r="L88" s="396" t="s">
        <v>29</v>
      </c>
      <c r="M88" s="397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5" t="s">
        <v>100</v>
      </c>
      <c r="B97" s="93"/>
      <c r="C97" s="102" t="str">
        <f>'JL ŠKOLKA'!H8</f>
        <v>Domácí muffin, bílá káva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5" t="s">
        <v>99</v>
      </c>
      <c r="B98" s="8"/>
      <c r="C98" s="214" t="str">
        <f>'JL ŠKOLKA'!H20</f>
        <v>Toastový chléb s jemnou vajíčkovou pomazánkou a krájenou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72" t="s">
        <v>199</v>
      </c>
      <c r="B112" s="373" t="s">
        <v>200</v>
      </c>
      <c r="C112" s="372" t="s">
        <v>201</v>
      </c>
      <c r="D112" s="374"/>
      <c r="E112" s="640" t="s">
        <v>202</v>
      </c>
      <c r="F112" s="641"/>
      <c r="G112" s="641"/>
      <c r="H112" s="641"/>
      <c r="I112" s="375"/>
      <c r="J112" s="375"/>
      <c r="K112" s="374"/>
      <c r="L112" s="376" t="s">
        <v>203</v>
      </c>
      <c r="M112" s="374"/>
    </row>
    <row r="113" spans="1:13" ht="18" customHeight="1">
      <c r="A113" s="638" t="s">
        <v>204</v>
      </c>
      <c r="B113" s="639"/>
      <c r="C113" s="377" t="s">
        <v>16</v>
      </c>
      <c r="D113" s="378"/>
      <c r="E113" s="379" t="s">
        <v>17</v>
      </c>
      <c r="F113" s="380" t="s">
        <v>18</v>
      </c>
      <c r="G113" s="381" t="s">
        <v>19</v>
      </c>
      <c r="H113" s="381"/>
      <c r="I113" s="382" t="s">
        <v>20</v>
      </c>
      <c r="J113" s="382" t="s">
        <v>21</v>
      </c>
      <c r="K113" s="378"/>
      <c r="L113" s="383" t="s">
        <v>22</v>
      </c>
      <c r="M113" s="384"/>
    </row>
    <row r="114" spans="1:13" ht="15.75" customHeight="1">
      <c r="A114" s="385"/>
      <c r="B114" s="375"/>
      <c r="C114" s="372"/>
      <c r="D114" s="374"/>
      <c r="E114" s="386" t="s">
        <v>23</v>
      </c>
      <c r="F114" s="387"/>
      <c r="G114" s="388" t="s">
        <v>24</v>
      </c>
      <c r="H114" s="379" t="s">
        <v>5</v>
      </c>
      <c r="I114" s="382" t="s">
        <v>25</v>
      </c>
      <c r="J114" s="389" t="s">
        <v>26</v>
      </c>
      <c r="K114" s="374"/>
      <c r="L114" s="386" t="s">
        <v>27</v>
      </c>
      <c r="M114" s="390" t="s">
        <v>28</v>
      </c>
    </row>
    <row r="115" spans="1:13">
      <c r="A115" s="391"/>
      <c r="B115" s="392"/>
      <c r="C115" s="393"/>
      <c r="D115" s="394"/>
      <c r="E115" s="392"/>
      <c r="F115" s="395"/>
      <c r="G115" s="393"/>
      <c r="H115" s="392"/>
      <c r="I115" s="382"/>
      <c r="J115" s="382"/>
      <c r="K115" s="394"/>
      <c r="L115" s="396" t="s">
        <v>29</v>
      </c>
      <c r="M115" s="397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5" t="s">
        <v>100</v>
      </c>
      <c r="B124" s="93"/>
      <c r="C124" s="102">
        <f>'JL ŠKOLKA'!J8</f>
        <v>0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5" t="s">
        <v>99</v>
      </c>
      <c r="B125" s="8"/>
      <c r="C125" s="214">
        <f>'JL ŠKOLKA'!J20</f>
        <v>0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124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>
        <f>JL!F32</f>
        <v>0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25"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4" t="s">
        <v>41</v>
      </c>
      <c r="B1" s="43"/>
      <c r="C1" s="43"/>
      <c r="D1" s="43"/>
      <c r="E1" s="43"/>
      <c r="F1" s="43"/>
      <c r="G1" s="44"/>
      <c r="H1" s="235" t="s">
        <v>11</v>
      </c>
      <c r="I1" s="45">
        <f>JL!B10</f>
        <v>45761</v>
      </c>
      <c r="J1" s="43"/>
      <c r="K1" s="43"/>
      <c r="L1" s="43"/>
      <c r="M1" s="236"/>
    </row>
    <row r="2" spans="1:13" ht="16.5" customHeight="1">
      <c r="A2" s="237" t="s">
        <v>12</v>
      </c>
      <c r="B2" s="185"/>
      <c r="C2" s="187"/>
      <c r="D2" s="238" t="s">
        <v>13</v>
      </c>
      <c r="E2" s="185"/>
      <c r="F2" s="185"/>
      <c r="G2" s="185"/>
      <c r="H2" s="237" t="s">
        <v>14</v>
      </c>
      <c r="I2" s="239" t="s">
        <v>66</v>
      </c>
      <c r="J2" s="185"/>
      <c r="K2" s="185"/>
      <c r="L2" s="185"/>
      <c r="M2" s="187"/>
    </row>
    <row r="3" spans="1:13" ht="16.5" customHeight="1">
      <c r="A3" s="47" t="s">
        <v>15</v>
      </c>
      <c r="B3" s="48"/>
      <c r="C3" s="187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372" t="s">
        <v>199</v>
      </c>
      <c r="B4" s="373" t="s">
        <v>200</v>
      </c>
      <c r="C4" s="372" t="s">
        <v>201</v>
      </c>
      <c r="D4" s="374"/>
      <c r="E4" s="640" t="s">
        <v>202</v>
      </c>
      <c r="F4" s="641"/>
      <c r="G4" s="641"/>
      <c r="H4" s="641"/>
      <c r="I4" s="375"/>
      <c r="J4" s="375"/>
      <c r="K4" s="374"/>
      <c r="L4" s="376" t="s">
        <v>203</v>
      </c>
      <c r="M4" s="374"/>
    </row>
    <row r="5" spans="1:13" ht="18" customHeight="1">
      <c r="A5" s="638" t="s">
        <v>204</v>
      </c>
      <c r="B5" s="639"/>
      <c r="C5" s="377" t="s">
        <v>16</v>
      </c>
      <c r="D5" s="378"/>
      <c r="E5" s="379" t="s">
        <v>17</v>
      </c>
      <c r="F5" s="380" t="s">
        <v>18</v>
      </c>
      <c r="G5" s="381" t="s">
        <v>19</v>
      </c>
      <c r="H5" s="381"/>
      <c r="I5" s="382" t="s">
        <v>20</v>
      </c>
      <c r="J5" s="382" t="s">
        <v>21</v>
      </c>
      <c r="K5" s="378"/>
      <c r="L5" s="383" t="s">
        <v>22</v>
      </c>
      <c r="M5" s="384"/>
    </row>
    <row r="6" spans="1:13" ht="15.75" customHeight="1">
      <c r="A6" s="385"/>
      <c r="B6" s="375"/>
      <c r="C6" s="372"/>
      <c r="D6" s="374"/>
      <c r="E6" s="386" t="s">
        <v>23</v>
      </c>
      <c r="F6" s="387"/>
      <c r="G6" s="388" t="s">
        <v>24</v>
      </c>
      <c r="H6" s="379" t="s">
        <v>5</v>
      </c>
      <c r="I6" s="382" t="s">
        <v>25</v>
      </c>
      <c r="J6" s="389" t="s">
        <v>26</v>
      </c>
      <c r="K6" s="374"/>
      <c r="L6" s="386" t="s">
        <v>27</v>
      </c>
      <c r="M6" s="390" t="s">
        <v>28</v>
      </c>
    </row>
    <row r="7" spans="1:13">
      <c r="A7" s="391"/>
      <c r="B7" s="392"/>
      <c r="C7" s="393"/>
      <c r="D7" s="394"/>
      <c r="E7" s="392"/>
      <c r="F7" s="395"/>
      <c r="G7" s="393"/>
      <c r="H7" s="392"/>
      <c r="I7" s="382"/>
      <c r="J7" s="382"/>
      <c r="K7" s="394"/>
      <c r="L7" s="396" t="s">
        <v>29</v>
      </c>
      <c r="M7" s="397" t="s">
        <v>30</v>
      </c>
    </row>
    <row r="8" spans="1:13">
      <c r="A8" s="241">
        <v>1</v>
      </c>
      <c r="B8" s="242"/>
      <c r="C8" s="241">
        <v>2</v>
      </c>
      <c r="D8" s="243"/>
      <c r="E8" s="242">
        <v>3</v>
      </c>
      <c r="F8" s="21">
        <v>4</v>
      </c>
      <c r="G8" s="242">
        <v>5</v>
      </c>
      <c r="H8" s="21">
        <v>6</v>
      </c>
      <c r="I8" s="21">
        <v>7</v>
      </c>
      <c r="J8" s="21">
        <v>8</v>
      </c>
      <c r="K8" s="242"/>
      <c r="L8" s="21">
        <v>9</v>
      </c>
      <c r="M8" s="243">
        <v>10</v>
      </c>
    </row>
    <row r="9" spans="1:13" ht="18.95" customHeight="1">
      <c r="A9" s="244" t="s">
        <v>56</v>
      </c>
      <c r="B9" s="245"/>
      <c r="C9" s="238" t="str">
        <f>JL!C12</f>
        <v>Slepičí vývar s rýží a hráškem</v>
      </c>
      <c r="D9" s="187"/>
      <c r="E9" s="242" t="s">
        <v>31</v>
      </c>
      <c r="F9" s="21"/>
      <c r="G9" s="246"/>
      <c r="H9" s="23"/>
      <c r="I9" s="23"/>
      <c r="J9" s="24"/>
      <c r="K9" s="93"/>
      <c r="L9" s="99"/>
      <c r="M9" s="240"/>
    </row>
    <row r="10" spans="1:13" ht="18.95" customHeight="1">
      <c r="A10" s="244" t="s">
        <v>57</v>
      </c>
      <c r="B10" s="245"/>
      <c r="C10" s="238" t="str">
        <f>JL!C15</f>
        <v>Hrstková polévka</v>
      </c>
      <c r="D10" s="187"/>
      <c r="E10" s="95" t="s">
        <v>31</v>
      </c>
      <c r="F10" s="21"/>
      <c r="G10" s="100"/>
      <c r="H10" s="23"/>
      <c r="I10" s="25"/>
      <c r="J10" s="24"/>
      <c r="K10" s="185"/>
      <c r="L10" s="99"/>
      <c r="M10" s="187"/>
    </row>
    <row r="11" spans="1:13" ht="18.95" customHeight="1">
      <c r="A11" s="244" t="s">
        <v>80</v>
      </c>
      <c r="B11" s="181"/>
      <c r="C11" s="247" t="str">
        <f>JL!C19</f>
        <v>Hovězí maso vařené, rajská omáčka, houskové knedlíky (hovězí maso, cibule, sůl, ocet, cukr, zelenina, protlak, mouka)</v>
      </c>
      <c r="D11" s="187"/>
      <c r="E11" s="242" t="s">
        <v>31</v>
      </c>
      <c r="F11" s="21"/>
      <c r="G11" s="248"/>
      <c r="H11" s="103"/>
      <c r="I11" s="25"/>
      <c r="J11" s="24"/>
      <c r="K11" s="93"/>
      <c r="L11" s="104"/>
      <c r="M11" s="240"/>
    </row>
    <row r="12" spans="1:13" ht="18.95" customHeight="1">
      <c r="A12" s="244" t="s">
        <v>82</v>
      </c>
      <c r="B12" s="249"/>
      <c r="C12" s="247" t="str">
        <f>JL!C23</f>
        <v>Kuřecí nudličky na žampionech s pórkem, jasmínová rýže</v>
      </c>
      <c r="D12" s="187"/>
      <c r="E12" s="95" t="s">
        <v>31</v>
      </c>
      <c r="F12" s="21"/>
      <c r="G12" s="248"/>
      <c r="H12" s="23"/>
      <c r="I12" s="25"/>
      <c r="J12" s="24"/>
      <c r="K12" s="185"/>
      <c r="L12" s="99"/>
      <c r="M12" s="187"/>
    </row>
    <row r="13" spans="1:13" ht="18.95" customHeight="1">
      <c r="A13" s="244" t="s">
        <v>81</v>
      </c>
      <c r="B13" s="249"/>
      <c r="C13" s="247" t="str">
        <f>JL!C27</f>
        <v>Zelené fazolky na kyselo, vařené vejce, vařené brambory (fazolky, máslo, mouka, smetana, kopr, ocet, cukr, vejce)</v>
      </c>
      <c r="D13" s="187"/>
      <c r="E13" s="242" t="s">
        <v>31</v>
      </c>
      <c r="F13" s="21"/>
      <c r="G13" s="248"/>
      <c r="H13" s="23"/>
      <c r="I13" s="27"/>
      <c r="J13" s="24"/>
      <c r="K13" s="185"/>
      <c r="L13" s="99"/>
      <c r="M13" s="187"/>
    </row>
    <row r="14" spans="1:13" ht="18.95" customHeight="1">
      <c r="A14" s="244" t="s">
        <v>118</v>
      </c>
      <c r="B14" s="183"/>
      <c r="C14" s="247" t="s">
        <v>119</v>
      </c>
      <c r="D14" s="187"/>
      <c r="E14" s="242" t="s">
        <v>31</v>
      </c>
      <c r="F14" s="21"/>
      <c r="G14" s="248"/>
      <c r="H14" s="23"/>
      <c r="I14" s="27"/>
      <c r="J14" s="24"/>
      <c r="K14" s="93"/>
      <c r="L14" s="104"/>
      <c r="M14" s="240"/>
    </row>
    <row r="15" spans="1:13" ht="18.95" customHeight="1">
      <c r="A15" s="250"/>
      <c r="B15" s="251"/>
      <c r="C15" s="642"/>
      <c r="D15" s="643"/>
      <c r="E15" s="242"/>
      <c r="F15" s="21"/>
      <c r="G15" s="248"/>
      <c r="H15" s="23"/>
      <c r="I15" s="27"/>
      <c r="J15" s="24"/>
      <c r="K15" s="185"/>
      <c r="L15" s="99"/>
      <c r="M15" s="187"/>
    </row>
    <row r="16" spans="1:13" ht="18.95" customHeight="1">
      <c r="A16" s="238"/>
      <c r="B16" s="93"/>
      <c r="C16" s="238"/>
      <c r="D16" s="187"/>
      <c r="E16" s="242"/>
      <c r="F16" s="21"/>
      <c r="G16" s="252"/>
      <c r="H16" s="23"/>
      <c r="I16" s="27"/>
      <c r="J16" s="24"/>
      <c r="K16" s="93"/>
      <c r="L16" s="104"/>
      <c r="M16" s="240"/>
    </row>
    <row r="17" spans="1:13" ht="18.95" customHeight="1">
      <c r="A17" s="184"/>
      <c r="B17" s="185"/>
      <c r="C17" s="186"/>
      <c r="D17" s="253"/>
      <c r="E17" s="242"/>
      <c r="F17" s="21"/>
      <c r="G17" s="252"/>
      <c r="H17" s="23"/>
      <c r="I17" s="25"/>
      <c r="J17" s="24"/>
      <c r="K17" s="185"/>
      <c r="L17" s="99"/>
      <c r="M17" s="187"/>
    </row>
    <row r="18" spans="1:13" ht="36" customHeight="1">
      <c r="A18" s="184"/>
      <c r="B18" s="93"/>
      <c r="C18" s="186"/>
      <c r="D18" s="187"/>
      <c r="E18" s="242"/>
      <c r="F18" s="21"/>
      <c r="G18" s="252"/>
      <c r="H18" s="23"/>
      <c r="I18" s="27"/>
      <c r="J18" s="24"/>
      <c r="K18" s="93"/>
      <c r="L18" s="104"/>
      <c r="M18" s="240"/>
    </row>
    <row r="19" spans="1:13" ht="18.95" customHeight="1">
      <c r="A19" s="184"/>
      <c r="B19" s="185"/>
      <c r="C19" s="186"/>
      <c r="D19" s="187"/>
      <c r="E19" s="242"/>
      <c r="F19" s="21"/>
      <c r="G19" s="252"/>
      <c r="H19" s="23"/>
      <c r="I19" s="25"/>
      <c r="J19" s="24"/>
      <c r="K19" s="185"/>
      <c r="L19" s="99"/>
      <c r="M19" s="187"/>
    </row>
    <row r="20" spans="1:13" ht="18.95" customHeight="1">
      <c r="A20" s="238"/>
      <c r="B20" s="185"/>
      <c r="C20" s="238"/>
      <c r="D20" s="187"/>
      <c r="E20" s="242"/>
      <c r="F20" s="21"/>
      <c r="G20" s="252"/>
      <c r="H20" s="23"/>
      <c r="I20" s="25"/>
      <c r="J20" s="24"/>
      <c r="K20" s="185"/>
      <c r="L20" s="99"/>
      <c r="M20" s="187"/>
    </row>
    <row r="21" spans="1:13" ht="18.95" customHeight="1">
      <c r="A21" s="238"/>
      <c r="B21" s="185"/>
      <c r="C21" s="238"/>
      <c r="D21" s="185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0"/>
    </row>
    <row r="23" spans="1:13">
      <c r="A23" s="238" t="s">
        <v>44</v>
      </c>
      <c r="B23" s="185"/>
      <c r="C23" s="185"/>
      <c r="D23" s="185"/>
      <c r="E23" s="185"/>
      <c r="F23" s="185"/>
      <c r="G23" s="185"/>
      <c r="H23" s="254"/>
      <c r="I23" s="185"/>
      <c r="J23" s="185"/>
      <c r="K23" s="185"/>
      <c r="L23" s="185"/>
      <c r="M23" s="187"/>
    </row>
    <row r="24" spans="1:13">
      <c r="A24" s="238" t="s">
        <v>33</v>
      </c>
      <c r="B24" s="185"/>
      <c r="C24" s="185"/>
      <c r="D24" s="185"/>
      <c r="E24" s="185"/>
      <c r="F24" s="185"/>
      <c r="G24" s="185" t="s">
        <v>34</v>
      </c>
      <c r="H24" s="185"/>
      <c r="I24" s="185"/>
      <c r="J24" s="185" t="s">
        <v>35</v>
      </c>
      <c r="K24" s="185"/>
      <c r="L24" s="185"/>
      <c r="M24" s="187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240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44" t="s">
        <v>46</v>
      </c>
      <c r="B27" s="645"/>
      <c r="C27" s="645"/>
      <c r="D27" s="645"/>
      <c r="E27" s="645"/>
      <c r="F27" s="645"/>
      <c r="G27" s="645"/>
      <c r="H27" s="645"/>
      <c r="I27" s="645"/>
      <c r="J27" s="645"/>
      <c r="K27" s="645"/>
      <c r="L27" s="645"/>
      <c r="M27" s="646"/>
    </row>
    <row r="28" spans="1:13" ht="35.1" customHeight="1">
      <c r="A28" s="234" t="s">
        <v>41</v>
      </c>
      <c r="B28" s="43"/>
      <c r="C28" s="43"/>
      <c r="D28" s="43"/>
      <c r="E28" s="43"/>
      <c r="F28" s="43"/>
      <c r="G28" s="44"/>
      <c r="H28" s="235" t="s">
        <v>11</v>
      </c>
      <c r="I28" s="45">
        <f>I1+1</f>
        <v>45762</v>
      </c>
      <c r="J28" s="43"/>
      <c r="K28" s="43"/>
      <c r="L28" s="43"/>
      <c r="M28" s="236"/>
    </row>
    <row r="29" spans="1:13" ht="16.5" customHeight="1">
      <c r="A29" s="237" t="s">
        <v>12</v>
      </c>
      <c r="B29" s="185"/>
      <c r="C29" s="187"/>
      <c r="D29" s="238" t="s">
        <v>13</v>
      </c>
      <c r="E29" s="185"/>
      <c r="F29" s="185"/>
      <c r="G29" s="185"/>
      <c r="H29" s="237" t="s">
        <v>14</v>
      </c>
      <c r="I29" s="239" t="s">
        <v>43</v>
      </c>
      <c r="J29" s="185"/>
      <c r="K29" s="185"/>
      <c r="L29" s="185"/>
      <c r="M29" s="187"/>
    </row>
    <row r="30" spans="1:13" ht="16.5" customHeight="1">
      <c r="A30" s="47" t="s">
        <v>15</v>
      </c>
      <c r="B30" s="48"/>
      <c r="C30" s="187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72" t="s">
        <v>199</v>
      </c>
      <c r="B31" s="373" t="s">
        <v>200</v>
      </c>
      <c r="C31" s="372" t="s">
        <v>201</v>
      </c>
      <c r="D31" s="374"/>
      <c r="E31" s="640" t="s">
        <v>202</v>
      </c>
      <c r="F31" s="641"/>
      <c r="G31" s="641"/>
      <c r="H31" s="641"/>
      <c r="I31" s="375"/>
      <c r="J31" s="375"/>
      <c r="K31" s="374"/>
      <c r="L31" s="376" t="s">
        <v>203</v>
      </c>
      <c r="M31" s="374"/>
    </row>
    <row r="32" spans="1:13" ht="18" customHeight="1">
      <c r="A32" s="638" t="s">
        <v>204</v>
      </c>
      <c r="B32" s="639"/>
      <c r="C32" s="377" t="s">
        <v>16</v>
      </c>
      <c r="D32" s="378"/>
      <c r="E32" s="379" t="s">
        <v>17</v>
      </c>
      <c r="F32" s="380" t="s">
        <v>18</v>
      </c>
      <c r="G32" s="381" t="s">
        <v>19</v>
      </c>
      <c r="H32" s="381"/>
      <c r="I32" s="382" t="s">
        <v>20</v>
      </c>
      <c r="J32" s="382" t="s">
        <v>21</v>
      </c>
      <c r="K32" s="378"/>
      <c r="L32" s="383" t="s">
        <v>22</v>
      </c>
      <c r="M32" s="384"/>
    </row>
    <row r="33" spans="1:13" ht="15.75" customHeight="1">
      <c r="A33" s="385"/>
      <c r="B33" s="375"/>
      <c r="C33" s="372"/>
      <c r="D33" s="374"/>
      <c r="E33" s="386" t="s">
        <v>23</v>
      </c>
      <c r="F33" s="387"/>
      <c r="G33" s="388" t="s">
        <v>24</v>
      </c>
      <c r="H33" s="379" t="s">
        <v>5</v>
      </c>
      <c r="I33" s="382" t="s">
        <v>25</v>
      </c>
      <c r="J33" s="389" t="s">
        <v>26</v>
      </c>
      <c r="K33" s="374"/>
      <c r="L33" s="386" t="s">
        <v>27</v>
      </c>
      <c r="M33" s="390" t="s">
        <v>28</v>
      </c>
    </row>
    <row r="34" spans="1:13">
      <c r="A34" s="391"/>
      <c r="B34" s="392"/>
      <c r="C34" s="393"/>
      <c r="D34" s="394"/>
      <c r="E34" s="392"/>
      <c r="F34" s="395"/>
      <c r="G34" s="393"/>
      <c r="H34" s="392"/>
      <c r="I34" s="382"/>
      <c r="J34" s="382"/>
      <c r="K34" s="394"/>
      <c r="L34" s="396" t="s">
        <v>29</v>
      </c>
      <c r="M34" s="397" t="s">
        <v>30</v>
      </c>
    </row>
    <row r="35" spans="1:13">
      <c r="A35" s="241">
        <v>1</v>
      </c>
      <c r="B35" s="242"/>
      <c r="C35" s="241">
        <v>2</v>
      </c>
      <c r="D35" s="243"/>
      <c r="E35" s="242">
        <v>3</v>
      </c>
      <c r="F35" s="21">
        <v>4</v>
      </c>
      <c r="G35" s="242">
        <v>5</v>
      </c>
      <c r="H35" s="21">
        <v>6</v>
      </c>
      <c r="I35" s="21">
        <v>7</v>
      </c>
      <c r="J35" s="21">
        <v>8</v>
      </c>
      <c r="K35" s="242"/>
      <c r="L35" s="21">
        <v>9</v>
      </c>
      <c r="M35" s="243">
        <v>10</v>
      </c>
    </row>
    <row r="36" spans="1:13" ht="18.95" customHeight="1">
      <c r="A36" s="244" t="s">
        <v>56</v>
      </c>
      <c r="B36" s="245"/>
      <c r="C36" s="255" t="str">
        <f>JL!F12</f>
        <v>Zeleninová s bulgurem</v>
      </c>
      <c r="D36" s="187"/>
      <c r="E36" s="242" t="s">
        <v>31</v>
      </c>
      <c r="F36" s="86"/>
      <c r="G36" s="246"/>
      <c r="H36" s="23"/>
      <c r="I36" s="23"/>
      <c r="J36" s="24"/>
      <c r="K36" s="93"/>
      <c r="L36" s="99"/>
      <c r="M36" s="240"/>
    </row>
    <row r="37" spans="1:13" ht="18.95" customHeight="1">
      <c r="A37" s="244" t="s">
        <v>57</v>
      </c>
      <c r="B37" s="245"/>
      <c r="C37" s="238" t="str">
        <f>JL!F15</f>
        <v>Drštková polévka</v>
      </c>
      <c r="D37" s="187"/>
      <c r="E37" s="95" t="s">
        <v>31</v>
      </c>
      <c r="F37" s="86"/>
      <c r="G37" s="100"/>
      <c r="H37" s="23"/>
      <c r="I37" s="25"/>
      <c r="J37" s="24"/>
      <c r="K37" s="185"/>
      <c r="L37" s="99"/>
      <c r="M37" s="187"/>
    </row>
    <row r="38" spans="1:13" ht="18.95" customHeight="1">
      <c r="A38" s="244" t="s">
        <v>80</v>
      </c>
      <c r="B38" s="181"/>
      <c r="C38" s="247" t="str">
        <f>JL!F19</f>
        <v>Vepřová kýta pikantní (Cikánská), vařené těstoviny (vepřové maso,  lečo, mouka, pepř, sůl, okurky, slanina)</v>
      </c>
      <c r="D38" s="187"/>
      <c r="E38" s="242" t="s">
        <v>31</v>
      </c>
      <c r="F38" s="86"/>
      <c r="G38" s="256"/>
      <c r="H38" s="23"/>
      <c r="I38" s="25"/>
      <c r="J38" s="24"/>
      <c r="K38" s="93"/>
      <c r="L38" s="104"/>
      <c r="M38" s="240"/>
    </row>
    <row r="39" spans="1:13" ht="18.95" customHeight="1">
      <c r="A39" s="244" t="s">
        <v>82</v>
      </c>
      <c r="B39" s="249"/>
      <c r="C39" s="247" t="str">
        <f>JL!F23</f>
        <v>Hovězí pikantní guláš Flamendr s feferony, houskové knedlíky (hovězí maso, olej, cibule, mouka, paprika, česnek, protlak, feferonky, kapie)</v>
      </c>
      <c r="D39" s="187"/>
      <c r="E39" s="95" t="s">
        <v>31</v>
      </c>
      <c r="F39" s="86"/>
      <c r="G39" s="248"/>
      <c r="H39" s="23"/>
      <c r="I39" s="27"/>
      <c r="J39" s="24"/>
      <c r="K39" s="93"/>
      <c r="L39" s="104"/>
      <c r="M39" s="240"/>
    </row>
    <row r="40" spans="1:13" ht="18.95" customHeight="1">
      <c r="A40" s="244" t="s">
        <v>81</v>
      </c>
      <c r="B40" s="249"/>
      <c r="C40" s="247" t="str">
        <f>JL!F27</f>
        <v>Kynuté meruňkové knedlíky s tvarohem, cukrem a máslem (mouka, vejce, kvasnice, cukr, mléko, meruňky, tvaroh)</v>
      </c>
      <c r="D40" s="187"/>
      <c r="E40" s="242" t="s">
        <v>31</v>
      </c>
      <c r="F40" s="86"/>
      <c r="G40" s="248"/>
      <c r="H40" s="23"/>
      <c r="I40" s="27"/>
      <c r="J40" s="24"/>
      <c r="K40" s="185"/>
      <c r="L40" s="99"/>
      <c r="M40" s="187"/>
    </row>
    <row r="41" spans="1:13" ht="18.95" customHeight="1">
      <c r="A41" s="244" t="s">
        <v>118</v>
      </c>
      <c r="B41" s="183"/>
      <c r="C41" s="247" t="s">
        <v>119</v>
      </c>
      <c r="D41" s="187"/>
      <c r="E41" s="242" t="s">
        <v>31</v>
      </c>
      <c r="F41" s="86"/>
      <c r="G41" s="248"/>
      <c r="H41" s="23"/>
      <c r="I41" s="27"/>
      <c r="J41" s="24"/>
      <c r="K41" s="93"/>
      <c r="L41" s="104"/>
      <c r="M41" s="240"/>
    </row>
    <row r="42" spans="1:13" ht="18.95" customHeight="1">
      <c r="A42" s="250"/>
      <c r="B42" s="251"/>
      <c r="C42" s="642"/>
      <c r="D42" s="643"/>
      <c r="E42" s="242"/>
      <c r="F42" s="86"/>
      <c r="G42" s="248"/>
      <c r="H42" s="23"/>
      <c r="I42" s="114"/>
      <c r="J42" s="24"/>
      <c r="K42" s="185"/>
      <c r="L42" s="99"/>
      <c r="M42" s="187"/>
    </row>
    <row r="43" spans="1:13" ht="18.95" customHeight="1">
      <c r="A43" s="238"/>
      <c r="B43" s="93"/>
      <c r="C43" s="238"/>
      <c r="D43" s="187"/>
      <c r="E43" s="242"/>
      <c r="F43" s="86"/>
      <c r="G43" s="252"/>
      <c r="H43" s="23"/>
      <c r="I43" s="27"/>
      <c r="J43" s="24"/>
      <c r="K43" s="93"/>
      <c r="L43" s="104"/>
      <c r="M43" s="240"/>
    </row>
    <row r="44" spans="1:13" ht="18.95" customHeight="1">
      <c r="A44" s="238"/>
      <c r="B44" s="185"/>
      <c r="C44" s="257"/>
      <c r="D44" s="253"/>
      <c r="E44" s="242"/>
      <c r="F44" s="21"/>
      <c r="G44" s="252"/>
      <c r="H44" s="23"/>
      <c r="I44" s="25"/>
      <c r="J44" s="24"/>
      <c r="K44" s="185"/>
      <c r="L44" s="99"/>
      <c r="M44" s="187"/>
    </row>
    <row r="45" spans="1:13" ht="36" customHeight="1">
      <c r="A45" s="241"/>
      <c r="B45" s="93"/>
      <c r="C45" s="238"/>
      <c r="D45" s="187"/>
      <c r="E45" s="242"/>
      <c r="F45" s="21"/>
      <c r="G45" s="252"/>
      <c r="H45" s="23"/>
      <c r="I45" s="27"/>
      <c r="J45" s="24"/>
      <c r="K45" s="93"/>
      <c r="L45" s="104"/>
      <c r="M45" s="240"/>
    </row>
    <row r="46" spans="1:13" ht="18.95" customHeight="1">
      <c r="A46" s="238"/>
      <c r="B46" s="185"/>
      <c r="C46" s="238"/>
      <c r="D46" s="187"/>
      <c r="E46" s="242"/>
      <c r="F46" s="21"/>
      <c r="G46" s="252"/>
      <c r="H46" s="23"/>
      <c r="I46" s="25"/>
      <c r="J46" s="24"/>
      <c r="K46" s="185"/>
      <c r="L46" s="99"/>
      <c r="M46" s="187"/>
    </row>
    <row r="47" spans="1:13" ht="18.95" customHeight="1">
      <c r="A47" s="238"/>
      <c r="B47" s="185"/>
      <c r="C47" s="238"/>
      <c r="D47" s="187"/>
      <c r="E47" s="242"/>
      <c r="F47" s="21"/>
      <c r="G47" s="252"/>
      <c r="H47" s="23"/>
      <c r="I47" s="25"/>
      <c r="J47" s="24"/>
      <c r="K47" s="185"/>
      <c r="L47" s="99"/>
      <c r="M47" s="187"/>
    </row>
    <row r="48" spans="1:13" ht="18.95" customHeight="1">
      <c r="A48" s="238"/>
      <c r="B48" s="185"/>
      <c r="C48" s="238"/>
      <c r="D48" s="185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0"/>
    </row>
    <row r="50" spans="1:13">
      <c r="A50" s="238" t="s">
        <v>44</v>
      </c>
      <c r="B50" s="185"/>
      <c r="C50" s="185"/>
      <c r="D50" s="185"/>
      <c r="E50" s="185"/>
      <c r="F50" s="185"/>
      <c r="G50" s="185"/>
      <c r="H50" s="254"/>
      <c r="I50" s="185"/>
      <c r="J50" s="185"/>
      <c r="K50" s="185"/>
      <c r="L50" s="185"/>
      <c r="M50" s="187"/>
    </row>
    <row r="51" spans="1:13">
      <c r="A51" s="238" t="s">
        <v>33</v>
      </c>
      <c r="B51" s="185"/>
      <c r="C51" s="185"/>
      <c r="D51" s="185"/>
      <c r="E51" s="185"/>
      <c r="F51" s="185"/>
      <c r="G51" s="185" t="s">
        <v>34</v>
      </c>
      <c r="H51" s="185"/>
      <c r="I51" s="185"/>
      <c r="J51" s="185" t="s">
        <v>35</v>
      </c>
      <c r="K51" s="185"/>
      <c r="L51" s="185"/>
      <c r="M51" s="187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240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44" t="s">
        <v>46</v>
      </c>
      <c r="B54" s="645"/>
      <c r="C54" s="645"/>
      <c r="D54" s="645"/>
      <c r="E54" s="645"/>
      <c r="F54" s="645"/>
      <c r="G54" s="645"/>
      <c r="H54" s="645"/>
      <c r="I54" s="645"/>
      <c r="J54" s="645"/>
      <c r="K54" s="645"/>
      <c r="L54" s="645"/>
      <c r="M54" s="646"/>
    </row>
    <row r="55" spans="1:13" ht="35.1" customHeight="1">
      <c r="A55" s="234" t="s">
        <v>41</v>
      </c>
      <c r="B55" s="43"/>
      <c r="C55" s="43"/>
      <c r="D55" s="43"/>
      <c r="E55" s="43"/>
      <c r="F55" s="43"/>
      <c r="G55" s="44"/>
      <c r="H55" s="235" t="s">
        <v>11</v>
      </c>
      <c r="I55" s="45">
        <f>I28+1</f>
        <v>45763</v>
      </c>
      <c r="J55" s="43"/>
      <c r="K55" s="43"/>
      <c r="L55" s="43"/>
      <c r="M55" s="236"/>
    </row>
    <row r="56" spans="1:13" ht="16.5" customHeight="1">
      <c r="A56" s="237" t="s">
        <v>12</v>
      </c>
      <c r="B56" s="185"/>
      <c r="C56" s="187"/>
      <c r="D56" s="238" t="s">
        <v>13</v>
      </c>
      <c r="E56" s="185"/>
      <c r="F56" s="185"/>
      <c r="G56" s="185"/>
      <c r="H56" s="237" t="s">
        <v>14</v>
      </c>
      <c r="I56" s="239" t="s">
        <v>43</v>
      </c>
      <c r="J56" s="185"/>
      <c r="K56" s="185"/>
      <c r="L56" s="185"/>
      <c r="M56" s="187"/>
    </row>
    <row r="57" spans="1:13" ht="16.5" customHeight="1">
      <c r="A57" s="47" t="s">
        <v>15</v>
      </c>
      <c r="B57" s="48"/>
      <c r="C57" s="187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372" t="s">
        <v>199</v>
      </c>
      <c r="B58" s="373" t="s">
        <v>200</v>
      </c>
      <c r="C58" s="372" t="s">
        <v>201</v>
      </c>
      <c r="D58" s="374"/>
      <c r="E58" s="640" t="s">
        <v>202</v>
      </c>
      <c r="F58" s="641"/>
      <c r="G58" s="641"/>
      <c r="H58" s="641"/>
      <c r="I58" s="375"/>
      <c r="J58" s="375"/>
      <c r="K58" s="374"/>
      <c r="L58" s="376" t="s">
        <v>203</v>
      </c>
      <c r="M58" s="374"/>
    </row>
    <row r="59" spans="1:13" ht="18" customHeight="1">
      <c r="A59" s="638" t="s">
        <v>204</v>
      </c>
      <c r="B59" s="639"/>
      <c r="C59" s="377" t="s">
        <v>16</v>
      </c>
      <c r="D59" s="378"/>
      <c r="E59" s="379" t="s">
        <v>17</v>
      </c>
      <c r="F59" s="380" t="s">
        <v>18</v>
      </c>
      <c r="G59" s="381" t="s">
        <v>19</v>
      </c>
      <c r="H59" s="381"/>
      <c r="I59" s="382" t="s">
        <v>20</v>
      </c>
      <c r="J59" s="382" t="s">
        <v>21</v>
      </c>
      <c r="K59" s="378"/>
      <c r="L59" s="383" t="s">
        <v>22</v>
      </c>
      <c r="M59" s="384"/>
    </row>
    <row r="60" spans="1:13" ht="15.75" customHeight="1">
      <c r="A60" s="385"/>
      <c r="B60" s="375"/>
      <c r="C60" s="372"/>
      <c r="D60" s="374"/>
      <c r="E60" s="386" t="s">
        <v>23</v>
      </c>
      <c r="F60" s="387"/>
      <c r="G60" s="388" t="s">
        <v>24</v>
      </c>
      <c r="H60" s="379" t="s">
        <v>5</v>
      </c>
      <c r="I60" s="382" t="s">
        <v>25</v>
      </c>
      <c r="J60" s="389" t="s">
        <v>26</v>
      </c>
      <c r="K60" s="374"/>
      <c r="L60" s="386" t="s">
        <v>27</v>
      </c>
      <c r="M60" s="390" t="s">
        <v>28</v>
      </c>
    </row>
    <row r="61" spans="1:13">
      <c r="A61" s="391"/>
      <c r="B61" s="392"/>
      <c r="C61" s="393"/>
      <c r="D61" s="394"/>
      <c r="E61" s="392"/>
      <c r="F61" s="395"/>
      <c r="G61" s="393"/>
      <c r="H61" s="392"/>
      <c r="I61" s="382"/>
      <c r="J61" s="382"/>
      <c r="K61" s="394"/>
      <c r="L61" s="396" t="s">
        <v>29</v>
      </c>
      <c r="M61" s="397" t="s">
        <v>30</v>
      </c>
    </row>
    <row r="62" spans="1:13">
      <c r="A62" s="241">
        <v>1</v>
      </c>
      <c r="B62" s="242"/>
      <c r="C62" s="241">
        <v>2</v>
      </c>
      <c r="D62" s="243"/>
      <c r="E62" s="242">
        <v>3</v>
      </c>
      <c r="F62" s="21">
        <v>4</v>
      </c>
      <c r="G62" s="242">
        <v>5</v>
      </c>
      <c r="H62" s="21">
        <v>6</v>
      </c>
      <c r="I62" s="21">
        <v>7</v>
      </c>
      <c r="J62" s="21">
        <v>8</v>
      </c>
      <c r="K62" s="242"/>
      <c r="L62" s="21">
        <v>9</v>
      </c>
      <c r="M62" s="243">
        <v>10</v>
      </c>
    </row>
    <row r="63" spans="1:13" ht="18.95" customHeight="1">
      <c r="A63" s="244" t="s">
        <v>56</v>
      </c>
      <c r="B63" s="245"/>
      <c r="C63" s="255" t="str">
        <f>JL!I12</f>
        <v>Hovězí vývar s těstovinovou rýží a zeleninou</v>
      </c>
      <c r="D63" s="187"/>
      <c r="E63" s="242" t="s">
        <v>31</v>
      </c>
      <c r="F63" s="86"/>
      <c r="G63" s="246"/>
      <c r="H63" s="23"/>
      <c r="I63" s="23"/>
      <c r="J63" s="24"/>
      <c r="K63" s="93"/>
      <c r="L63" s="99"/>
      <c r="M63" s="240"/>
    </row>
    <row r="64" spans="1:13" ht="18.95" customHeight="1">
      <c r="A64" s="244" t="s">
        <v>57</v>
      </c>
      <c r="B64" s="245"/>
      <c r="C64" s="238" t="str">
        <f>JL!I15</f>
        <v>Čočková s párkem</v>
      </c>
      <c r="D64" s="187"/>
      <c r="E64" s="95" t="s">
        <v>31</v>
      </c>
      <c r="F64" s="86"/>
      <c r="G64" s="100"/>
      <c r="H64" s="23"/>
      <c r="I64" s="25"/>
      <c r="J64" s="24"/>
      <c r="K64" s="185"/>
      <c r="L64" s="99"/>
      <c r="M64" s="187"/>
    </row>
    <row r="65" spans="1:13" ht="18.95" customHeight="1">
      <c r="A65" s="244" t="s">
        <v>80</v>
      </c>
      <c r="B65" s="181"/>
      <c r="C65" s="247" t="str">
        <f>JL!I19</f>
        <v>Pečená vepřová krkovice, dušené zelí, bramborové knedlíky (vepřové, cibule, česnek, sůl, pepř, mouka, zelí, cukr)</v>
      </c>
      <c r="D65" s="187"/>
      <c r="E65" s="242" t="s">
        <v>31</v>
      </c>
      <c r="F65" s="86"/>
      <c r="G65" s="248"/>
      <c r="H65" s="23"/>
      <c r="I65" s="25"/>
      <c r="J65" s="24"/>
      <c r="K65" s="93"/>
      <c r="L65" s="104"/>
      <c r="M65" s="240"/>
    </row>
    <row r="66" spans="1:13" ht="18.95" customHeight="1">
      <c r="A66" s="244" t="s">
        <v>82</v>
      </c>
      <c r="B66" s="249"/>
      <c r="C66" s="247" t="str">
        <f>JL!I23</f>
        <v>Ledvinky na cibulce, dušená rýže (vepřové ledvinky, cibule, mouka, pepř, sůl, kmín, slanina)</v>
      </c>
      <c r="D66" s="187"/>
      <c r="E66" s="95" t="s">
        <v>31</v>
      </c>
      <c r="F66" s="86"/>
      <c r="G66" s="248"/>
      <c r="H66" s="23"/>
      <c r="I66" s="27"/>
      <c r="J66" s="24"/>
      <c r="K66" s="93"/>
      <c r="L66" s="104"/>
      <c r="M66" s="240"/>
    </row>
    <row r="67" spans="1:13" ht="18.95" customHeight="1">
      <c r="A67" s="244" t="s">
        <v>81</v>
      </c>
      <c r="B67" s="249"/>
      <c r="C67" s="247" t="str">
        <f>JL!I27</f>
        <v>Špagety Napolitana s rajčatovou omáčkou, bazalkou a česnekem sypané sýrem (špagety, cibule, rajčata, oliv. olej, česnek, bylinky, rajč. passata, sýr)</v>
      </c>
      <c r="D67" s="187"/>
      <c r="E67" s="242" t="s">
        <v>31</v>
      </c>
      <c r="F67" s="86"/>
      <c r="G67" s="248"/>
      <c r="H67" s="23"/>
      <c r="I67" s="27"/>
      <c r="J67" s="24"/>
      <c r="K67" s="185"/>
      <c r="L67" s="99"/>
      <c r="M67" s="187"/>
    </row>
    <row r="68" spans="1:13" ht="18.95" customHeight="1">
      <c r="A68" s="244" t="s">
        <v>118</v>
      </c>
      <c r="B68" s="183"/>
      <c r="C68" s="247" t="s">
        <v>119</v>
      </c>
      <c r="D68" s="187"/>
      <c r="E68" s="242" t="s">
        <v>31</v>
      </c>
      <c r="F68" s="86"/>
      <c r="G68" s="248"/>
      <c r="H68" s="23"/>
      <c r="I68" s="27"/>
      <c r="J68" s="24"/>
      <c r="K68" s="93"/>
      <c r="L68" s="104"/>
      <c r="M68" s="240"/>
    </row>
    <row r="69" spans="1:13" ht="18.95" customHeight="1">
      <c r="A69" s="250"/>
      <c r="B69" s="251"/>
      <c r="C69" s="642"/>
      <c r="D69" s="643"/>
      <c r="E69" s="242"/>
      <c r="F69" s="86"/>
      <c r="G69" s="248"/>
      <c r="H69" s="23"/>
      <c r="I69" s="27"/>
      <c r="J69" s="24"/>
      <c r="K69" s="185"/>
      <c r="L69" s="99"/>
      <c r="M69" s="187"/>
    </row>
    <row r="70" spans="1:13" ht="18.95" customHeight="1">
      <c r="A70" s="238"/>
      <c r="B70" s="93"/>
      <c r="C70" s="238"/>
      <c r="D70" s="187"/>
      <c r="E70" s="242"/>
      <c r="F70" s="86"/>
      <c r="G70" s="252"/>
      <c r="H70" s="23"/>
      <c r="I70" s="27"/>
      <c r="J70" s="24"/>
      <c r="K70" s="93"/>
      <c r="L70" s="104"/>
      <c r="M70" s="240"/>
    </row>
    <row r="71" spans="1:13" ht="18.95" customHeight="1">
      <c r="A71" s="238"/>
      <c r="B71" s="185"/>
      <c r="C71" s="257"/>
      <c r="D71" s="253"/>
      <c r="E71" s="242"/>
      <c r="F71" s="21"/>
      <c r="G71" s="252"/>
      <c r="H71" s="23"/>
      <c r="I71" s="25"/>
      <c r="J71" s="24"/>
      <c r="K71" s="185"/>
      <c r="L71" s="99"/>
      <c r="M71" s="187"/>
    </row>
    <row r="72" spans="1:13" ht="36" customHeight="1">
      <c r="A72" s="241"/>
      <c r="B72" s="93"/>
      <c r="C72" s="238"/>
      <c r="D72" s="187"/>
      <c r="E72" s="242"/>
      <c r="F72" s="21"/>
      <c r="G72" s="252"/>
      <c r="H72" s="23"/>
      <c r="I72" s="25"/>
      <c r="J72" s="24"/>
      <c r="K72" s="185"/>
      <c r="L72" s="99"/>
      <c r="M72" s="187"/>
    </row>
    <row r="73" spans="1:13" ht="18.95" customHeight="1">
      <c r="A73" s="238"/>
      <c r="B73" s="185"/>
      <c r="C73" s="238"/>
      <c r="D73" s="187"/>
      <c r="E73" s="242"/>
      <c r="F73" s="21"/>
      <c r="G73" s="252"/>
      <c r="H73" s="23"/>
      <c r="I73" s="27"/>
      <c r="J73" s="24"/>
      <c r="K73" s="93"/>
      <c r="L73" s="104"/>
      <c r="M73" s="240"/>
    </row>
    <row r="74" spans="1:13" ht="18.95" customHeight="1">
      <c r="A74" s="238"/>
      <c r="B74" s="185"/>
      <c r="C74" s="238"/>
      <c r="D74" s="187"/>
      <c r="E74" s="242"/>
      <c r="F74" s="21"/>
      <c r="G74" s="252"/>
      <c r="H74" s="23"/>
      <c r="I74" s="25"/>
      <c r="J74" s="24"/>
      <c r="K74" s="185"/>
      <c r="L74" s="99"/>
      <c r="M74" s="187"/>
    </row>
    <row r="75" spans="1:13" ht="18.95" customHeight="1">
      <c r="A75" s="238"/>
      <c r="B75" s="185"/>
      <c r="C75" s="238"/>
      <c r="D75" s="185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0"/>
    </row>
    <row r="77" spans="1:13">
      <c r="A77" s="238" t="s">
        <v>44</v>
      </c>
      <c r="B77" s="185"/>
      <c r="C77" s="185"/>
      <c r="D77" s="185"/>
      <c r="E77" s="185"/>
      <c r="F77" s="185"/>
      <c r="G77" s="185"/>
      <c r="H77" s="254"/>
      <c r="I77" s="185"/>
      <c r="J77" s="185"/>
      <c r="K77" s="185"/>
      <c r="L77" s="185"/>
      <c r="M77" s="187"/>
    </row>
    <row r="78" spans="1:13">
      <c r="A78" s="238" t="s">
        <v>33</v>
      </c>
      <c r="B78" s="185"/>
      <c r="C78" s="185"/>
      <c r="D78" s="185"/>
      <c r="E78" s="185"/>
      <c r="F78" s="185"/>
      <c r="G78" s="185" t="s">
        <v>34</v>
      </c>
      <c r="H78" s="185"/>
      <c r="I78" s="185"/>
      <c r="J78" s="185" t="s">
        <v>35</v>
      </c>
      <c r="K78" s="185"/>
      <c r="L78" s="185"/>
      <c r="M78" s="187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240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44" t="s">
        <v>46</v>
      </c>
      <c r="B81" s="645"/>
      <c r="C81" s="645"/>
      <c r="D81" s="645"/>
      <c r="E81" s="645"/>
      <c r="F81" s="645"/>
      <c r="G81" s="645"/>
      <c r="H81" s="645"/>
      <c r="I81" s="645"/>
      <c r="J81" s="645"/>
      <c r="K81" s="645"/>
      <c r="L81" s="645"/>
      <c r="M81" s="646"/>
    </row>
    <row r="82" spans="1:13" ht="35.1" customHeight="1">
      <c r="A82" s="234" t="s">
        <v>41</v>
      </c>
      <c r="B82" s="43"/>
      <c r="C82" s="43"/>
      <c r="D82" s="43"/>
      <c r="E82" s="43"/>
      <c r="F82" s="43"/>
      <c r="G82" s="44"/>
      <c r="H82" s="235" t="s">
        <v>11</v>
      </c>
      <c r="I82" s="45">
        <f>I55+1</f>
        <v>45764</v>
      </c>
      <c r="J82" s="43"/>
      <c r="K82" s="43"/>
      <c r="L82" s="43"/>
      <c r="M82" s="236"/>
    </row>
    <row r="83" spans="1:13" ht="16.5" customHeight="1">
      <c r="A83" s="237" t="s">
        <v>12</v>
      </c>
      <c r="B83" s="185"/>
      <c r="C83" s="187"/>
      <c r="D83" s="238" t="s">
        <v>13</v>
      </c>
      <c r="E83" s="185"/>
      <c r="F83" s="185"/>
      <c r="G83" s="185"/>
      <c r="H83" s="237" t="s">
        <v>14</v>
      </c>
      <c r="I83" s="239" t="s">
        <v>43</v>
      </c>
      <c r="J83" s="185"/>
      <c r="K83" s="185"/>
      <c r="L83" s="185"/>
      <c r="M83" s="187"/>
    </row>
    <row r="84" spans="1:13" ht="16.5" customHeight="1">
      <c r="A84" s="47" t="s">
        <v>15</v>
      </c>
      <c r="B84" s="48"/>
      <c r="C84" s="187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72" t="s">
        <v>199</v>
      </c>
      <c r="B85" s="373" t="s">
        <v>200</v>
      </c>
      <c r="C85" s="372" t="s">
        <v>201</v>
      </c>
      <c r="D85" s="374"/>
      <c r="E85" s="640" t="s">
        <v>202</v>
      </c>
      <c r="F85" s="641"/>
      <c r="G85" s="641"/>
      <c r="H85" s="641"/>
      <c r="I85" s="375"/>
      <c r="J85" s="375"/>
      <c r="K85" s="374"/>
      <c r="L85" s="376" t="s">
        <v>203</v>
      </c>
      <c r="M85" s="374"/>
    </row>
    <row r="86" spans="1:13" ht="18" customHeight="1">
      <c r="A86" s="638" t="s">
        <v>204</v>
      </c>
      <c r="B86" s="639"/>
      <c r="C86" s="377" t="s">
        <v>16</v>
      </c>
      <c r="D86" s="378"/>
      <c r="E86" s="379" t="s">
        <v>17</v>
      </c>
      <c r="F86" s="380" t="s">
        <v>18</v>
      </c>
      <c r="G86" s="381" t="s">
        <v>19</v>
      </c>
      <c r="H86" s="381"/>
      <c r="I86" s="382" t="s">
        <v>20</v>
      </c>
      <c r="J86" s="382" t="s">
        <v>21</v>
      </c>
      <c r="K86" s="378"/>
      <c r="L86" s="383" t="s">
        <v>22</v>
      </c>
      <c r="M86" s="384"/>
    </row>
    <row r="87" spans="1:13" ht="15.75" customHeight="1">
      <c r="A87" s="385"/>
      <c r="B87" s="375"/>
      <c r="C87" s="372"/>
      <c r="D87" s="374"/>
      <c r="E87" s="386" t="s">
        <v>23</v>
      </c>
      <c r="F87" s="387"/>
      <c r="G87" s="388" t="s">
        <v>24</v>
      </c>
      <c r="H87" s="379" t="s">
        <v>5</v>
      </c>
      <c r="I87" s="382" t="s">
        <v>25</v>
      </c>
      <c r="J87" s="389" t="s">
        <v>26</v>
      </c>
      <c r="K87" s="374"/>
      <c r="L87" s="386" t="s">
        <v>27</v>
      </c>
      <c r="M87" s="390" t="s">
        <v>28</v>
      </c>
    </row>
    <row r="88" spans="1:13">
      <c r="A88" s="391"/>
      <c r="B88" s="392"/>
      <c r="C88" s="393"/>
      <c r="D88" s="394"/>
      <c r="E88" s="392"/>
      <c r="F88" s="395"/>
      <c r="G88" s="393"/>
      <c r="H88" s="392"/>
      <c r="I88" s="382"/>
      <c r="J88" s="382"/>
      <c r="K88" s="394"/>
      <c r="L88" s="396" t="s">
        <v>29</v>
      </c>
      <c r="M88" s="397" t="s">
        <v>30</v>
      </c>
    </row>
    <row r="89" spans="1:13">
      <c r="A89" s="241">
        <v>1</v>
      </c>
      <c r="B89" s="242"/>
      <c r="C89" s="241">
        <v>2</v>
      </c>
      <c r="D89" s="243"/>
      <c r="E89" s="242">
        <v>3</v>
      </c>
      <c r="F89" s="21">
        <v>4</v>
      </c>
      <c r="G89" s="242">
        <v>5</v>
      </c>
      <c r="H89" s="21">
        <v>6</v>
      </c>
      <c r="I89" s="21">
        <v>7</v>
      </c>
      <c r="J89" s="21">
        <v>8</v>
      </c>
      <c r="K89" s="242"/>
      <c r="L89" s="21">
        <v>9</v>
      </c>
      <c r="M89" s="243">
        <v>10</v>
      </c>
    </row>
    <row r="90" spans="1:13" ht="18.95" customHeight="1">
      <c r="A90" s="244" t="s">
        <v>56</v>
      </c>
      <c r="B90" s="245"/>
      <c r="C90" s="238" t="str">
        <f>JL!L12</f>
        <v>Hovězí se zeleninou a kapáním</v>
      </c>
      <c r="D90" s="187"/>
      <c r="E90" s="242" t="s">
        <v>31</v>
      </c>
      <c r="F90" s="86"/>
      <c r="G90" s="246"/>
      <c r="H90" s="23"/>
      <c r="I90" s="23"/>
      <c r="J90" s="24"/>
      <c r="K90" s="93"/>
      <c r="L90" s="99"/>
      <c r="M90" s="240"/>
    </row>
    <row r="91" spans="1:13" ht="18.95" customHeight="1">
      <c r="A91" s="244" t="s">
        <v>57</v>
      </c>
      <c r="B91" s="245"/>
      <c r="C91" s="238" t="str">
        <f>JL!L15</f>
        <v>ŠPENÁTOVÁ S VAJÍČKEM A SMETANOU</v>
      </c>
      <c r="D91" s="187"/>
      <c r="E91" s="95" t="s">
        <v>31</v>
      </c>
      <c r="F91" s="86"/>
      <c r="G91" s="100"/>
      <c r="H91" s="23"/>
      <c r="I91" s="25"/>
      <c r="J91" s="24"/>
      <c r="K91" s="185"/>
      <c r="L91" s="99"/>
      <c r="M91" s="187"/>
    </row>
    <row r="92" spans="1:13" ht="18.95" customHeight="1">
      <c r="A92" s="244" t="s">
        <v>80</v>
      </c>
      <c r="B92" s="181"/>
      <c r="C92" s="247" t="str">
        <f>JL!L19</f>
        <v>PEČENÁ VEPŘOVÁ ROLÁDA S VAJEČNOU NÁPLNÍ, DUŠENÝ ŠPENÁT, ŠŤOUCHANÉ BRAMBORY PAŽITKOU</v>
      </c>
      <c r="D92" s="187"/>
      <c r="E92" s="242" t="s">
        <v>31</v>
      </c>
      <c r="F92" s="86"/>
      <c r="G92" s="256"/>
      <c r="H92" s="23"/>
      <c r="I92" s="25"/>
      <c r="J92" s="24"/>
      <c r="K92" s="93"/>
      <c r="L92" s="104"/>
      <c r="M92" s="240"/>
    </row>
    <row r="93" spans="1:13" ht="18.95" customHeight="1">
      <c r="A93" s="244" t="s">
        <v>82</v>
      </c>
      <c r="B93" s="249"/>
      <c r="C93" s="247" t="str">
        <f>JL!L23</f>
        <v>VELIKONOČNÍ NÁDIVKA S UZENÝM MASEM A BYLINKAMI, KŘENOVÉ ZELÍ S CIBULKOU</v>
      </c>
      <c r="D93" s="187"/>
      <c r="E93" s="95" t="s">
        <v>31</v>
      </c>
      <c r="F93" s="86"/>
      <c r="G93" s="248"/>
      <c r="H93" s="23"/>
      <c r="I93" s="27"/>
      <c r="J93" s="24"/>
      <c r="K93" s="93"/>
      <c r="L93" s="104"/>
      <c r="M93" s="240"/>
    </row>
    <row r="94" spans="1:13" ht="18.95" customHeight="1">
      <c r="A94" s="244" t="s">
        <v>81</v>
      </c>
      <c r="B94" s="249"/>
      <c r="C94" s="247" t="str">
        <f>JL!L27</f>
        <v>TAGLIATELLE S PEČENOU CUKETOU A BAZALKOU SYPANÉ UZENÝM SÝREM</v>
      </c>
      <c r="D94" s="187"/>
      <c r="E94" s="242" t="s">
        <v>31</v>
      </c>
      <c r="F94" s="86"/>
      <c r="G94" s="248"/>
      <c r="H94" s="23"/>
      <c r="I94" s="27"/>
      <c r="J94" s="24"/>
      <c r="K94" s="185"/>
      <c r="L94" s="99"/>
      <c r="M94" s="187"/>
    </row>
    <row r="95" spans="1:13" ht="18.95" customHeight="1">
      <c r="A95" s="244" t="s">
        <v>118</v>
      </c>
      <c r="B95" s="183"/>
      <c r="C95" s="247" t="s">
        <v>119</v>
      </c>
      <c r="D95" s="187"/>
      <c r="E95" s="242" t="s">
        <v>31</v>
      </c>
      <c r="F95" s="86"/>
      <c r="G95" s="248"/>
      <c r="H95" s="23"/>
      <c r="I95" s="27"/>
      <c r="J95" s="24"/>
      <c r="K95" s="93"/>
      <c r="L95" s="104"/>
      <c r="M95" s="240"/>
    </row>
    <row r="96" spans="1:13" ht="18.95" customHeight="1">
      <c r="A96" s="250"/>
      <c r="B96" s="251"/>
      <c r="C96" s="642"/>
      <c r="D96" s="643"/>
      <c r="E96" s="242"/>
      <c r="F96" s="21"/>
      <c r="G96" s="248"/>
      <c r="H96" s="23"/>
      <c r="I96" s="27"/>
      <c r="J96" s="24"/>
      <c r="K96" s="185"/>
      <c r="L96" s="99"/>
      <c r="M96" s="187"/>
    </row>
    <row r="97" spans="1:13" ht="18.95" customHeight="1">
      <c r="A97" s="238"/>
      <c r="B97" s="93"/>
      <c r="C97" s="238"/>
      <c r="D97" s="187"/>
      <c r="E97" s="242"/>
      <c r="F97" s="21"/>
      <c r="G97" s="252"/>
      <c r="H97" s="23"/>
      <c r="I97" s="27"/>
      <c r="J97" s="24"/>
      <c r="K97" s="93"/>
      <c r="L97" s="104"/>
      <c r="M97" s="240"/>
    </row>
    <row r="98" spans="1:13" ht="18.95" customHeight="1">
      <c r="A98" s="238"/>
      <c r="B98" s="185"/>
      <c r="C98" s="257"/>
      <c r="D98" s="253"/>
      <c r="E98" s="242"/>
      <c r="F98" s="21"/>
      <c r="G98" s="252"/>
      <c r="H98" s="23"/>
      <c r="I98" s="25"/>
      <c r="J98" s="24"/>
      <c r="K98" s="185"/>
      <c r="L98" s="99"/>
      <c r="M98" s="187"/>
    </row>
    <row r="99" spans="1:13" ht="36" customHeight="1">
      <c r="A99" s="241"/>
      <c r="B99" s="93"/>
      <c r="C99" s="238"/>
      <c r="D99" s="187"/>
      <c r="E99" s="242"/>
      <c r="F99" s="21"/>
      <c r="G99" s="252"/>
      <c r="H99" s="23"/>
      <c r="I99" s="25"/>
      <c r="J99" s="24"/>
      <c r="K99" s="185"/>
      <c r="L99" s="99"/>
      <c r="M99" s="187"/>
    </row>
    <row r="100" spans="1:13" ht="18.95" customHeight="1">
      <c r="A100" s="238"/>
      <c r="B100" s="185"/>
      <c r="C100" s="238"/>
      <c r="D100" s="187"/>
      <c r="E100" s="242"/>
      <c r="F100" s="21"/>
      <c r="G100" s="252"/>
      <c r="H100" s="23"/>
      <c r="I100" s="27"/>
      <c r="J100" s="24"/>
      <c r="K100" s="93"/>
      <c r="L100" s="104"/>
      <c r="M100" s="240"/>
    </row>
    <row r="101" spans="1:13" ht="18.95" customHeight="1">
      <c r="A101" s="238"/>
      <c r="B101" s="185"/>
      <c r="C101" s="238"/>
      <c r="D101" s="187"/>
      <c r="E101" s="242"/>
      <c r="F101" s="21"/>
      <c r="G101" s="252"/>
      <c r="H101" s="23"/>
      <c r="I101" s="25"/>
      <c r="J101" s="24"/>
      <c r="K101" s="185"/>
      <c r="L101" s="99"/>
      <c r="M101" s="187"/>
    </row>
    <row r="102" spans="1:13" ht="18.95" customHeight="1">
      <c r="A102" s="238"/>
      <c r="B102" s="185"/>
      <c r="C102" s="238"/>
      <c r="D102" s="185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0"/>
    </row>
    <row r="104" spans="1:13">
      <c r="A104" s="238" t="s">
        <v>44</v>
      </c>
      <c r="B104" s="185"/>
      <c r="C104" s="185"/>
      <c r="D104" s="185"/>
      <c r="E104" s="185"/>
      <c r="F104" s="185"/>
      <c r="G104" s="185"/>
      <c r="H104" s="254"/>
      <c r="I104" s="185"/>
      <c r="J104" s="185"/>
      <c r="K104" s="185"/>
      <c r="L104" s="185"/>
      <c r="M104" s="187"/>
    </row>
    <row r="105" spans="1:13">
      <c r="A105" s="238" t="s">
        <v>33</v>
      </c>
      <c r="B105" s="185"/>
      <c r="C105" s="185"/>
      <c r="D105" s="185"/>
      <c r="E105" s="185"/>
      <c r="F105" s="185"/>
      <c r="G105" s="185" t="s">
        <v>34</v>
      </c>
      <c r="H105" s="185"/>
      <c r="I105" s="185"/>
      <c r="J105" s="185" t="s">
        <v>35</v>
      </c>
      <c r="K105" s="185"/>
      <c r="L105" s="185"/>
      <c r="M105" s="187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240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44" t="s">
        <v>46</v>
      </c>
      <c r="B108" s="645"/>
      <c r="C108" s="645"/>
      <c r="D108" s="645"/>
      <c r="E108" s="645"/>
      <c r="F108" s="645"/>
      <c r="G108" s="645"/>
      <c r="H108" s="645"/>
      <c r="I108" s="645"/>
      <c r="J108" s="645"/>
      <c r="K108" s="645"/>
      <c r="L108" s="645"/>
      <c r="M108" s="646"/>
    </row>
    <row r="109" spans="1:13" ht="35.1" customHeight="1">
      <c r="A109" s="234" t="s">
        <v>41</v>
      </c>
      <c r="B109" s="43"/>
      <c r="C109" s="43"/>
      <c r="D109" s="43"/>
      <c r="E109" s="43"/>
      <c r="F109" s="43"/>
      <c r="G109" s="44"/>
      <c r="H109" s="235" t="s">
        <v>11</v>
      </c>
      <c r="I109" s="45">
        <f>I82+1</f>
        <v>45765</v>
      </c>
      <c r="J109" s="43"/>
      <c r="K109" s="43"/>
      <c r="L109" s="43"/>
      <c r="M109" s="236"/>
    </row>
    <row r="110" spans="1:13" ht="16.5" customHeight="1">
      <c r="A110" s="237" t="s">
        <v>12</v>
      </c>
      <c r="B110" s="185"/>
      <c r="C110" s="187"/>
      <c r="D110" s="238" t="s">
        <v>13</v>
      </c>
      <c r="E110" s="185"/>
      <c r="F110" s="185"/>
      <c r="G110" s="185"/>
      <c r="H110" s="237" t="s">
        <v>14</v>
      </c>
      <c r="I110" s="239" t="s">
        <v>43</v>
      </c>
      <c r="J110" s="185"/>
      <c r="K110" s="185"/>
      <c r="L110" s="185"/>
      <c r="M110" s="187"/>
    </row>
    <row r="111" spans="1:13" ht="16.5" customHeight="1">
      <c r="A111" s="47" t="s">
        <v>15</v>
      </c>
      <c r="B111" s="48"/>
      <c r="C111" s="187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72" t="s">
        <v>199</v>
      </c>
      <c r="B112" s="373" t="s">
        <v>200</v>
      </c>
      <c r="C112" s="372" t="s">
        <v>201</v>
      </c>
      <c r="D112" s="374"/>
      <c r="E112" s="640" t="s">
        <v>202</v>
      </c>
      <c r="F112" s="641"/>
      <c r="G112" s="641"/>
      <c r="H112" s="641"/>
      <c r="I112" s="375"/>
      <c r="J112" s="375"/>
      <c r="K112" s="374"/>
      <c r="L112" s="376" t="s">
        <v>203</v>
      </c>
      <c r="M112" s="374"/>
    </row>
    <row r="113" spans="1:13" ht="18" customHeight="1">
      <c r="A113" s="638" t="s">
        <v>204</v>
      </c>
      <c r="B113" s="639"/>
      <c r="C113" s="377" t="s">
        <v>16</v>
      </c>
      <c r="D113" s="378"/>
      <c r="E113" s="379" t="s">
        <v>17</v>
      </c>
      <c r="F113" s="380" t="s">
        <v>18</v>
      </c>
      <c r="G113" s="381" t="s">
        <v>19</v>
      </c>
      <c r="H113" s="381"/>
      <c r="I113" s="382" t="s">
        <v>20</v>
      </c>
      <c r="J113" s="382" t="s">
        <v>21</v>
      </c>
      <c r="K113" s="378"/>
      <c r="L113" s="383" t="s">
        <v>22</v>
      </c>
      <c r="M113" s="384"/>
    </row>
    <row r="114" spans="1:13" ht="15.75" customHeight="1">
      <c r="A114" s="385"/>
      <c r="B114" s="375"/>
      <c r="C114" s="372"/>
      <c r="D114" s="374"/>
      <c r="E114" s="386" t="s">
        <v>23</v>
      </c>
      <c r="F114" s="387"/>
      <c r="G114" s="388" t="s">
        <v>24</v>
      </c>
      <c r="H114" s="379" t="s">
        <v>5</v>
      </c>
      <c r="I114" s="382" t="s">
        <v>25</v>
      </c>
      <c r="J114" s="389" t="s">
        <v>26</v>
      </c>
      <c r="K114" s="374"/>
      <c r="L114" s="386" t="s">
        <v>27</v>
      </c>
      <c r="M114" s="390" t="s">
        <v>28</v>
      </c>
    </row>
    <row r="115" spans="1:13">
      <c r="A115" s="391"/>
      <c r="B115" s="392"/>
      <c r="C115" s="393"/>
      <c r="D115" s="394"/>
      <c r="E115" s="392"/>
      <c r="F115" s="395"/>
      <c r="G115" s="393"/>
      <c r="H115" s="392"/>
      <c r="I115" s="382"/>
      <c r="J115" s="382"/>
      <c r="K115" s="394"/>
      <c r="L115" s="396" t="s">
        <v>29</v>
      </c>
      <c r="M115" s="397" t="s">
        <v>30</v>
      </c>
    </row>
    <row r="116" spans="1:13">
      <c r="A116" s="241">
        <v>1</v>
      </c>
      <c r="B116" s="242"/>
      <c r="C116" s="241">
        <v>2</v>
      </c>
      <c r="D116" s="243"/>
      <c r="E116" s="242">
        <v>3</v>
      </c>
      <c r="F116" s="21">
        <v>4</v>
      </c>
      <c r="G116" s="242">
        <v>5</v>
      </c>
      <c r="H116" s="21">
        <v>6</v>
      </c>
      <c r="I116" s="21">
        <v>7</v>
      </c>
      <c r="J116" s="21">
        <v>8</v>
      </c>
      <c r="K116" s="242"/>
      <c r="L116" s="21">
        <v>9</v>
      </c>
      <c r="M116" s="243">
        <v>10</v>
      </c>
    </row>
    <row r="117" spans="1:13" ht="18.95" customHeight="1">
      <c r="A117" s="244" t="s">
        <v>56</v>
      </c>
      <c r="B117" s="245"/>
      <c r="C117" s="255">
        <f>JL!O12</f>
        <v>0</v>
      </c>
      <c r="D117" s="187"/>
      <c r="E117" s="242" t="s">
        <v>31</v>
      </c>
      <c r="F117" s="86"/>
      <c r="G117" s="246"/>
      <c r="H117" s="23"/>
      <c r="I117" s="23"/>
      <c r="J117" s="24"/>
      <c r="K117" s="93"/>
      <c r="L117" s="99"/>
      <c r="M117" s="240"/>
    </row>
    <row r="118" spans="1:13" ht="18.95" customHeight="1">
      <c r="A118" s="244" t="s">
        <v>57</v>
      </c>
      <c r="B118" s="245"/>
      <c r="C118" s="238">
        <f>JL!O15</f>
        <v>0</v>
      </c>
      <c r="D118" s="187"/>
      <c r="E118" s="95" t="s">
        <v>31</v>
      </c>
      <c r="F118" s="86"/>
      <c r="G118" s="100"/>
      <c r="H118" s="23"/>
      <c r="I118" s="25"/>
      <c r="J118" s="24"/>
      <c r="K118" s="185"/>
      <c r="L118" s="99"/>
      <c r="M118" s="187"/>
    </row>
    <row r="119" spans="1:13" ht="18.95" customHeight="1">
      <c r="A119" s="244" t="s">
        <v>80</v>
      </c>
      <c r="B119" s="181"/>
      <c r="C119" s="247">
        <f>JL!O19</f>
        <v>0</v>
      </c>
      <c r="D119" s="187"/>
      <c r="E119" s="242" t="s">
        <v>31</v>
      </c>
      <c r="F119" s="86"/>
      <c r="G119" s="248"/>
      <c r="H119" s="23"/>
      <c r="I119" s="25"/>
      <c r="J119" s="24"/>
      <c r="K119" s="93"/>
      <c r="L119" s="104"/>
      <c r="M119" s="240"/>
    </row>
    <row r="120" spans="1:13" ht="18.95" customHeight="1">
      <c r="A120" s="244" t="s">
        <v>82</v>
      </c>
      <c r="B120" s="249"/>
      <c r="C120" s="247">
        <f>JL!O23</f>
        <v>0</v>
      </c>
      <c r="D120" s="187"/>
      <c r="E120" s="95" t="s">
        <v>31</v>
      </c>
      <c r="F120" s="86"/>
      <c r="G120" s="248"/>
      <c r="H120" s="23"/>
      <c r="I120" s="25"/>
      <c r="J120" s="24"/>
      <c r="K120" s="185"/>
      <c r="L120" s="99"/>
      <c r="M120" s="187"/>
    </row>
    <row r="121" spans="1:13" ht="18.95" customHeight="1">
      <c r="A121" s="244" t="s">
        <v>81</v>
      </c>
      <c r="B121" s="249"/>
      <c r="C121" s="247">
        <f>JL!O27</f>
        <v>0</v>
      </c>
      <c r="D121" s="187"/>
      <c r="E121" s="242" t="s">
        <v>31</v>
      </c>
      <c r="F121" s="86"/>
      <c r="G121" s="248"/>
      <c r="H121" s="23"/>
      <c r="I121" s="27"/>
      <c r="J121" s="24"/>
      <c r="K121" s="185"/>
      <c r="L121" s="99"/>
      <c r="M121" s="187"/>
    </row>
    <row r="122" spans="1:13" ht="18.95" customHeight="1">
      <c r="A122" s="244" t="s">
        <v>118</v>
      </c>
      <c r="B122" s="183"/>
      <c r="C122" s="247" t="s">
        <v>119</v>
      </c>
      <c r="D122" s="187"/>
      <c r="E122" s="242" t="s">
        <v>31</v>
      </c>
      <c r="F122" s="86"/>
      <c r="G122" s="248"/>
      <c r="H122" s="23"/>
      <c r="I122" s="27"/>
      <c r="J122" s="24"/>
      <c r="K122" s="93"/>
      <c r="L122" s="104"/>
      <c r="M122" s="240"/>
    </row>
    <row r="123" spans="1:13" ht="18.95" customHeight="1">
      <c r="A123" s="250"/>
      <c r="B123" s="251"/>
      <c r="C123" s="642"/>
      <c r="D123" s="643"/>
      <c r="E123" s="242"/>
      <c r="F123" s="21"/>
      <c r="G123" s="248"/>
      <c r="H123" s="23"/>
      <c r="I123" s="27"/>
      <c r="J123" s="24"/>
      <c r="K123" s="185"/>
      <c r="L123" s="99"/>
      <c r="M123" s="187"/>
    </row>
    <row r="124" spans="1:13" ht="18.95" customHeight="1">
      <c r="A124" s="238"/>
      <c r="B124" s="93"/>
      <c r="C124" s="238"/>
      <c r="D124" s="187"/>
      <c r="E124" s="242"/>
      <c r="F124" s="21"/>
      <c r="G124" s="252"/>
      <c r="H124" s="23"/>
      <c r="I124" s="27"/>
      <c r="J124" s="24"/>
      <c r="K124" s="93"/>
      <c r="L124" s="104"/>
      <c r="M124" s="240"/>
    </row>
    <row r="125" spans="1:13" ht="18.95" customHeight="1">
      <c r="A125" s="238"/>
      <c r="B125" s="185"/>
      <c r="C125" s="257"/>
      <c r="D125" s="253"/>
      <c r="E125" s="242"/>
      <c r="F125" s="21"/>
      <c r="G125" s="252"/>
      <c r="H125" s="23"/>
      <c r="I125" s="25"/>
      <c r="J125" s="24"/>
      <c r="K125" s="185"/>
      <c r="L125" s="99"/>
      <c r="M125" s="187"/>
    </row>
    <row r="126" spans="1:13" ht="36" customHeight="1">
      <c r="A126" s="241"/>
      <c r="B126" s="93"/>
      <c r="C126" s="238"/>
      <c r="D126" s="187"/>
      <c r="E126" s="242"/>
      <c r="F126" s="21"/>
      <c r="G126" s="252"/>
      <c r="H126" s="23"/>
      <c r="I126" s="25"/>
      <c r="J126" s="24"/>
      <c r="K126" s="185"/>
      <c r="L126" s="99"/>
      <c r="M126" s="187"/>
    </row>
    <row r="127" spans="1:13" ht="18.95" customHeight="1">
      <c r="A127" s="238"/>
      <c r="B127" s="185"/>
      <c r="C127" s="238"/>
      <c r="D127" s="187"/>
      <c r="E127" s="242"/>
      <c r="F127" s="21"/>
      <c r="G127" s="252"/>
      <c r="H127" s="23"/>
      <c r="I127" s="27"/>
      <c r="J127" s="24"/>
      <c r="K127" s="93"/>
      <c r="L127" s="104"/>
      <c r="M127" s="240"/>
    </row>
    <row r="128" spans="1:13" ht="18.95" customHeight="1">
      <c r="A128" s="238"/>
      <c r="B128" s="185"/>
      <c r="C128" s="238"/>
      <c r="D128" s="187"/>
      <c r="E128" s="242"/>
      <c r="F128" s="21"/>
      <c r="G128" s="252"/>
      <c r="H128" s="23"/>
      <c r="I128" s="25"/>
      <c r="J128" s="24"/>
      <c r="K128" s="185"/>
      <c r="L128" s="99"/>
      <c r="M128" s="187"/>
    </row>
    <row r="129" spans="1:13" ht="18.95" customHeight="1">
      <c r="A129" s="238"/>
      <c r="B129" s="185"/>
      <c r="C129" s="238"/>
      <c r="D129" s="185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0"/>
    </row>
    <row r="131" spans="1:13">
      <c r="A131" s="238" t="s">
        <v>44</v>
      </c>
      <c r="B131" s="185"/>
      <c r="C131" s="185"/>
      <c r="D131" s="185"/>
      <c r="E131" s="185"/>
      <c r="F131" s="185"/>
      <c r="G131" s="185"/>
      <c r="H131" s="254"/>
      <c r="I131" s="185"/>
      <c r="J131" s="185"/>
      <c r="K131" s="185"/>
      <c r="L131" s="185"/>
      <c r="M131" s="187"/>
    </row>
    <row r="132" spans="1:13">
      <c r="A132" s="238" t="s">
        <v>33</v>
      </c>
      <c r="B132" s="185"/>
      <c r="C132" s="185"/>
      <c r="D132" s="185"/>
      <c r="E132" s="185"/>
      <c r="F132" s="185"/>
      <c r="G132" s="185" t="s">
        <v>34</v>
      </c>
      <c r="H132" s="185"/>
      <c r="I132" s="185"/>
      <c r="J132" s="185" t="s">
        <v>35</v>
      </c>
      <c r="K132" s="185"/>
      <c r="L132" s="185"/>
      <c r="M132" s="187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240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44" t="s">
        <v>46</v>
      </c>
      <c r="B135" s="645"/>
      <c r="C135" s="645"/>
      <c r="D135" s="645"/>
      <c r="E135" s="645"/>
      <c r="F135" s="645"/>
      <c r="G135" s="645"/>
      <c r="H135" s="645"/>
      <c r="I135" s="645"/>
      <c r="J135" s="645"/>
      <c r="K135" s="645"/>
      <c r="L135" s="645"/>
      <c r="M135" s="646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Q16" sqref="Q16"/>
    </sheetView>
  </sheetViews>
  <sheetFormatPr defaultRowHeight="12.75"/>
  <cols>
    <col min="1" max="1" width="3.28515625" style="197" customWidth="1"/>
    <col min="2" max="2" width="8.7109375" style="197" customWidth="1"/>
    <col min="3" max="3" width="20.7109375" style="202" customWidth="1"/>
    <col min="4" max="4" width="8.7109375" style="197" customWidth="1"/>
    <col min="5" max="5" width="20.7109375" style="202" customWidth="1"/>
    <col min="6" max="6" width="8.7109375" style="197" customWidth="1"/>
    <col min="7" max="7" width="20.7109375" style="202" customWidth="1"/>
    <col min="8" max="8" width="8.7109375" style="197" customWidth="1"/>
    <col min="9" max="9" width="20.7109375" style="202" customWidth="1"/>
    <col min="10" max="10" width="8.7109375" style="197" customWidth="1"/>
    <col min="11" max="11" width="20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5" ht="20.100000000000001" customHeight="1">
      <c r="C1" s="201"/>
      <c r="E1" s="201"/>
      <c r="G1" s="201"/>
      <c r="I1" s="201"/>
      <c r="K1" s="201"/>
    </row>
    <row r="2" spans="2:15" ht="51" customHeight="1" thickBot="1">
      <c r="B2" s="576" t="s">
        <v>92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</row>
    <row r="3" spans="2:15" ht="0.95" customHeight="1" thickBot="1">
      <c r="B3" s="582"/>
      <c r="C3" s="583"/>
      <c r="D3" s="582"/>
      <c r="E3" s="583"/>
      <c r="F3" s="582"/>
      <c r="G3" s="583"/>
      <c r="H3" s="582"/>
      <c r="I3" s="583"/>
      <c r="J3" s="582"/>
      <c r="K3" s="583"/>
    </row>
    <row r="4" spans="2:15" s="205" customFormat="1" ht="21.95" customHeight="1" thickBot="1">
      <c r="B4" s="578" t="str">
        <f>JL!B9</f>
        <v>PONDĚLÍ</v>
      </c>
      <c r="C4" s="579"/>
      <c r="D4" s="578" t="str">
        <f>JL!E9</f>
        <v>ÚTERÝ</v>
      </c>
      <c r="E4" s="579"/>
      <c r="F4" s="578" t="str">
        <f>JL!H9</f>
        <v>STŘEDA</v>
      </c>
      <c r="G4" s="579"/>
      <c r="H4" s="580" t="str">
        <f>JL!K9</f>
        <v>ZELENÝ ČTVRTEK</v>
      </c>
      <c r="I4" s="581"/>
      <c r="J4" s="578" t="s">
        <v>8</v>
      </c>
      <c r="K4" s="579"/>
    </row>
    <row r="5" spans="2:15" s="209" customFormat="1" ht="20.100000000000001" customHeight="1" thickBot="1">
      <c r="B5" s="574">
        <f>JL!B10</f>
        <v>45761</v>
      </c>
      <c r="C5" s="575"/>
      <c r="D5" s="574">
        <f>B5+1</f>
        <v>45762</v>
      </c>
      <c r="E5" s="575"/>
      <c r="F5" s="574">
        <f t="shared" ref="F5" si="0">D5+1</f>
        <v>45763</v>
      </c>
      <c r="G5" s="575"/>
      <c r="H5" s="574">
        <f t="shared" ref="H5" si="1">F5+1</f>
        <v>45764</v>
      </c>
      <c r="I5" s="575"/>
      <c r="J5" s="574">
        <f t="shared" ref="J5" si="2">H5+1</f>
        <v>45765</v>
      </c>
      <c r="K5" s="575"/>
    </row>
    <row r="6" spans="2:15" s="199" customFormat="1" ht="5.0999999999999996" customHeight="1" thickBot="1">
      <c r="B6" s="561"/>
      <c r="C6" s="562"/>
      <c r="D6" s="561"/>
      <c r="E6" s="562"/>
      <c r="F6" s="561"/>
      <c r="G6" s="562"/>
      <c r="H6" s="561"/>
      <c r="I6" s="562"/>
      <c r="J6" s="555"/>
      <c r="K6" s="556"/>
    </row>
    <row r="7" spans="2:15" s="199" customFormat="1" ht="20.100000000000001" customHeight="1">
      <c r="B7" s="567" t="s">
        <v>126</v>
      </c>
      <c r="C7" s="568"/>
      <c r="D7" s="567" t="s">
        <v>126</v>
      </c>
      <c r="E7" s="568"/>
      <c r="F7" s="567" t="s">
        <v>126</v>
      </c>
      <c r="G7" s="568"/>
      <c r="H7" s="567" t="s">
        <v>126</v>
      </c>
      <c r="I7" s="568"/>
      <c r="J7" s="549" t="s">
        <v>247</v>
      </c>
      <c r="K7" s="550"/>
    </row>
    <row r="8" spans="2:15" ht="54.95" customHeight="1">
      <c r="B8" s="563" t="s">
        <v>186</v>
      </c>
      <c r="C8" s="564"/>
      <c r="D8" s="563" t="s">
        <v>242</v>
      </c>
      <c r="E8" s="564"/>
      <c r="F8" s="563" t="s">
        <v>187</v>
      </c>
      <c r="G8" s="564"/>
      <c r="H8" s="563" t="s">
        <v>206</v>
      </c>
      <c r="I8" s="564"/>
      <c r="J8" s="551"/>
      <c r="K8" s="552"/>
    </row>
    <row r="9" spans="2:15" s="208" customFormat="1" ht="15.95" customHeight="1" thickBot="1">
      <c r="B9" s="206" t="s">
        <v>45</v>
      </c>
      <c r="C9" s="210" t="s">
        <v>127</v>
      </c>
      <c r="D9" s="206" t="s">
        <v>45</v>
      </c>
      <c r="E9" s="210" t="s">
        <v>128</v>
      </c>
      <c r="F9" s="206" t="s">
        <v>45</v>
      </c>
      <c r="G9" s="210" t="s">
        <v>188</v>
      </c>
      <c r="H9" s="206" t="s">
        <v>45</v>
      </c>
      <c r="I9" s="210" t="s">
        <v>128</v>
      </c>
      <c r="J9" s="551"/>
      <c r="K9" s="552"/>
    </row>
    <row r="10" spans="2:15" s="199" customFormat="1" ht="5.0999999999999996" customHeight="1">
      <c r="B10" s="545"/>
      <c r="C10" s="546"/>
      <c r="D10" s="545"/>
      <c r="E10" s="546"/>
      <c r="F10" s="545"/>
      <c r="G10" s="546"/>
      <c r="H10" s="545"/>
      <c r="I10" s="546"/>
      <c r="J10" s="551"/>
      <c r="K10" s="552"/>
    </row>
    <row r="11" spans="2:15" ht="20.100000000000001" customHeight="1">
      <c r="B11" s="565" t="s">
        <v>88</v>
      </c>
      <c r="C11" s="566"/>
      <c r="D11" s="565" t="s">
        <v>88</v>
      </c>
      <c r="E11" s="566"/>
      <c r="F11" s="565" t="s">
        <v>88</v>
      </c>
      <c r="G11" s="566"/>
      <c r="H11" s="565" t="s">
        <v>88</v>
      </c>
      <c r="I11" s="566"/>
      <c r="J11" s="551"/>
      <c r="K11" s="552"/>
    </row>
    <row r="12" spans="2:15" ht="45" customHeight="1">
      <c r="B12" s="569" t="s">
        <v>142</v>
      </c>
      <c r="C12" s="544"/>
      <c r="D12" s="569" t="s">
        <v>134</v>
      </c>
      <c r="E12" s="544"/>
      <c r="F12" s="572" t="s">
        <v>144</v>
      </c>
      <c r="G12" s="573"/>
      <c r="H12" s="651" t="s">
        <v>244</v>
      </c>
      <c r="I12" s="652"/>
      <c r="J12" s="551"/>
      <c r="K12" s="552"/>
      <c r="N12" s="200"/>
      <c r="O12" s="200"/>
    </row>
    <row r="13" spans="2:15" s="208" customFormat="1" ht="15.95" customHeight="1" thickBot="1">
      <c r="B13" s="206" t="s">
        <v>45</v>
      </c>
      <c r="C13" s="207" t="s">
        <v>145</v>
      </c>
      <c r="D13" s="206" t="s">
        <v>45</v>
      </c>
      <c r="E13" s="207" t="s">
        <v>137</v>
      </c>
      <c r="F13" s="206" t="s">
        <v>45</v>
      </c>
      <c r="G13" s="207" t="s">
        <v>147</v>
      </c>
      <c r="H13" s="206" t="s">
        <v>45</v>
      </c>
      <c r="I13" s="207" t="s">
        <v>221</v>
      </c>
      <c r="J13" s="551"/>
      <c r="K13" s="552"/>
    </row>
    <row r="14" spans="2:15" s="199" customFormat="1" ht="5.0999999999999996" customHeight="1">
      <c r="B14" s="545"/>
      <c r="C14" s="546"/>
      <c r="D14" s="545"/>
      <c r="E14" s="546"/>
      <c r="F14" s="545"/>
      <c r="G14" s="546"/>
      <c r="H14" s="545"/>
      <c r="I14" s="546"/>
      <c r="J14" s="551"/>
      <c r="K14" s="552"/>
    </row>
    <row r="15" spans="2:15" ht="20.100000000000001" customHeight="1">
      <c r="B15" s="547" t="s">
        <v>89</v>
      </c>
      <c r="C15" s="548"/>
      <c r="D15" s="547" t="s">
        <v>89</v>
      </c>
      <c r="E15" s="548"/>
      <c r="F15" s="547" t="s">
        <v>89</v>
      </c>
      <c r="G15" s="548"/>
      <c r="H15" s="547" t="s">
        <v>89</v>
      </c>
      <c r="I15" s="548"/>
      <c r="J15" s="551"/>
      <c r="K15" s="552"/>
    </row>
    <row r="16" spans="2:15" s="200" customFormat="1" ht="84.95" customHeight="1">
      <c r="B16" s="569" t="s">
        <v>253</v>
      </c>
      <c r="C16" s="544"/>
      <c r="D16" s="569" t="s">
        <v>254</v>
      </c>
      <c r="E16" s="544"/>
      <c r="F16" s="569" t="s">
        <v>255</v>
      </c>
      <c r="G16" s="544"/>
      <c r="H16" s="649" t="s">
        <v>246</v>
      </c>
      <c r="I16" s="650"/>
      <c r="J16" s="551"/>
      <c r="K16" s="552"/>
    </row>
    <row r="17" spans="2:14" s="208" customFormat="1" ht="15.95" customHeight="1" thickBot="1">
      <c r="B17" s="206" t="s">
        <v>45</v>
      </c>
      <c r="C17" s="207" t="s">
        <v>149</v>
      </c>
      <c r="D17" s="206" t="s">
        <v>45</v>
      </c>
      <c r="E17" s="207" t="s">
        <v>156</v>
      </c>
      <c r="F17" s="206" t="s">
        <v>45</v>
      </c>
      <c r="G17" s="207" t="s">
        <v>256</v>
      </c>
      <c r="H17" s="206" t="s">
        <v>45</v>
      </c>
      <c r="I17" s="207" t="s">
        <v>238</v>
      </c>
      <c r="J17" s="551"/>
      <c r="K17" s="552"/>
    </row>
    <row r="18" spans="2:14" s="199" customFormat="1" ht="5.0999999999999996" customHeight="1">
      <c r="B18" s="545"/>
      <c r="C18" s="546"/>
      <c r="D18" s="545"/>
      <c r="E18" s="546"/>
      <c r="F18" s="545"/>
      <c r="G18" s="546"/>
      <c r="H18" s="545"/>
      <c r="I18" s="546"/>
      <c r="J18" s="551"/>
      <c r="K18" s="552"/>
    </row>
    <row r="19" spans="2:14" ht="20.100000000000001" customHeight="1">
      <c r="B19" s="557" t="s">
        <v>129</v>
      </c>
      <c r="C19" s="558"/>
      <c r="D19" s="557" t="str">
        <f>B19</f>
        <v>ODPOLEDNÍ SVAČINKA</v>
      </c>
      <c r="E19" s="558"/>
      <c r="F19" s="557" t="str">
        <f>D19</f>
        <v>ODPOLEDNÍ SVAČINKA</v>
      </c>
      <c r="G19" s="558"/>
      <c r="H19" s="557" t="str">
        <f>F19</f>
        <v>ODPOLEDNÍ SVAČINKA</v>
      </c>
      <c r="I19" s="558"/>
      <c r="J19" s="551"/>
      <c r="K19" s="552"/>
    </row>
    <row r="20" spans="2:14" ht="54.95" customHeight="1">
      <c r="B20" s="559" t="s">
        <v>189</v>
      </c>
      <c r="C20" s="560"/>
      <c r="D20" s="559" t="s">
        <v>190</v>
      </c>
      <c r="E20" s="560"/>
      <c r="F20" s="559" t="s">
        <v>205</v>
      </c>
      <c r="G20" s="560"/>
      <c r="H20" s="647" t="s">
        <v>245</v>
      </c>
      <c r="I20" s="648"/>
      <c r="J20" s="551"/>
      <c r="K20" s="552"/>
      <c r="N20" s="291" t="s">
        <v>185</v>
      </c>
    </row>
    <row r="21" spans="2:14" s="208" customFormat="1" ht="15.95" customHeight="1" thickBot="1">
      <c r="B21" s="206" t="s">
        <v>45</v>
      </c>
      <c r="C21" s="210" t="s">
        <v>130</v>
      </c>
      <c r="D21" s="206" t="s">
        <v>45</v>
      </c>
      <c r="E21" s="210" t="s">
        <v>191</v>
      </c>
      <c r="F21" s="206" t="s">
        <v>45</v>
      </c>
      <c r="G21" s="210" t="s">
        <v>128</v>
      </c>
      <c r="H21" s="206" t="s">
        <v>45</v>
      </c>
      <c r="I21" s="207" t="s">
        <v>157</v>
      </c>
      <c r="J21" s="553"/>
      <c r="K21" s="554"/>
    </row>
    <row r="22" spans="2:14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4" ht="12" customHeight="1"/>
    <row r="24" spans="2:14" s="198" customFormat="1">
      <c r="B24" s="570" t="s">
        <v>91</v>
      </c>
      <c r="C24" s="570"/>
      <c r="E24" s="571" t="s">
        <v>90</v>
      </c>
      <c r="F24" s="571"/>
      <c r="G24" s="571"/>
      <c r="H24" s="571"/>
      <c r="I24" s="571"/>
      <c r="J24" s="571"/>
      <c r="K24" s="571"/>
    </row>
  </sheetData>
  <mergeCells count="6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F19:G19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H12:I12"/>
    <mergeCell ref="H14:I14"/>
    <mergeCell ref="H15:I15"/>
    <mergeCell ref="J7:K21"/>
    <mergeCell ref="J6:K6"/>
  </mergeCells>
  <printOptions horizontalCentered="1" verticalCentered="1"/>
  <pageMargins left="0" right="0" top="0" bottom="0" header="0" footer="0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197" customWidth="1"/>
    <col min="2" max="2" width="8.7109375" style="197" customWidth="1"/>
    <col min="3" max="3" width="27.7109375" style="202" customWidth="1"/>
    <col min="4" max="4" width="8.7109375" style="197" customWidth="1"/>
    <col min="5" max="5" width="27.7109375" style="202" customWidth="1"/>
    <col min="6" max="6" width="8.7109375" style="197" customWidth="1"/>
    <col min="7" max="7" width="27.7109375" style="202" customWidth="1"/>
    <col min="8" max="8" width="8.7109375" style="197" customWidth="1"/>
    <col min="9" max="9" width="27.7109375" style="202" customWidth="1"/>
    <col min="10" max="10" width="8.7109375" style="197" customWidth="1"/>
    <col min="11" max="11" width="27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2" ht="20.100000000000001" customHeight="1">
      <c r="C1" s="201"/>
      <c r="E1" s="201"/>
      <c r="G1" s="201"/>
      <c r="I1" s="201"/>
      <c r="K1" s="201"/>
    </row>
    <row r="2" spans="2:12" ht="51" customHeight="1" thickBot="1">
      <c r="B2" s="576" t="s">
        <v>92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</row>
    <row r="3" spans="2:12" ht="0.95" customHeight="1" thickBot="1">
      <c r="B3" s="582"/>
      <c r="C3" s="583"/>
      <c r="D3" s="582"/>
      <c r="E3" s="583"/>
      <c r="F3" s="582"/>
      <c r="G3" s="583"/>
      <c r="H3" s="582"/>
      <c r="I3" s="583"/>
      <c r="J3" s="582"/>
      <c r="K3" s="583"/>
    </row>
    <row r="4" spans="2:12" s="205" customFormat="1" ht="21.95" customHeight="1" thickBot="1">
      <c r="B4" s="578" t="str">
        <f>JL!B9</f>
        <v>PONDĚLÍ</v>
      </c>
      <c r="C4" s="579"/>
      <c r="D4" s="578" t="str">
        <f>JL!E9</f>
        <v>ÚTERÝ</v>
      </c>
      <c r="E4" s="579"/>
      <c r="F4" s="578" t="str">
        <f>JL!H9</f>
        <v>STŘEDA</v>
      </c>
      <c r="G4" s="579"/>
      <c r="H4" s="578" t="str">
        <f>JL!K9</f>
        <v>ZELENÝ ČTVRTEK</v>
      </c>
      <c r="I4" s="579"/>
      <c r="J4" s="578" t="str">
        <f>JL!N9</f>
        <v>VESELÉ VELIKONOČNÍ SVÁTKY</v>
      </c>
      <c r="K4" s="579"/>
    </row>
    <row r="5" spans="2:12" s="209" customFormat="1" ht="20.100000000000001" customHeight="1" thickBot="1">
      <c r="B5" s="574">
        <f>JL!B10</f>
        <v>45761</v>
      </c>
      <c r="C5" s="575"/>
      <c r="D5" s="574">
        <f>B5+1</f>
        <v>45762</v>
      </c>
      <c r="E5" s="575"/>
      <c r="F5" s="574">
        <f t="shared" ref="F5" si="0">D5+1</f>
        <v>45763</v>
      </c>
      <c r="G5" s="575"/>
      <c r="H5" s="574">
        <f t="shared" ref="H5" si="1">F5+1</f>
        <v>45764</v>
      </c>
      <c r="I5" s="575"/>
      <c r="J5" s="574">
        <f t="shared" ref="J5" si="2">H5+1</f>
        <v>45765</v>
      </c>
      <c r="K5" s="575"/>
    </row>
    <row r="6" spans="2:12" s="199" customFormat="1" ht="5.0999999999999996" customHeight="1">
      <c r="B6" s="561"/>
      <c r="C6" s="562"/>
      <c r="D6" s="561"/>
      <c r="E6" s="562"/>
      <c r="F6" s="561"/>
      <c r="G6" s="562"/>
      <c r="H6" s="561"/>
      <c r="I6" s="562"/>
      <c r="J6" s="561"/>
      <c r="K6" s="562"/>
    </row>
    <row r="7" spans="2:12" s="213" customFormat="1" ht="24.95" customHeight="1">
      <c r="B7" s="598" t="s">
        <v>98</v>
      </c>
      <c r="C7" s="599"/>
      <c r="D7" s="598" t="s">
        <v>94</v>
      </c>
      <c r="E7" s="599"/>
      <c r="F7" s="598" t="s">
        <v>95</v>
      </c>
      <c r="G7" s="599"/>
      <c r="H7" s="598" t="s">
        <v>96</v>
      </c>
      <c r="I7" s="599"/>
      <c r="J7" s="598" t="s">
        <v>97</v>
      </c>
      <c r="K7" s="599"/>
    </row>
    <row r="8" spans="2:12" s="211" customFormat="1" ht="275.10000000000002" customHeight="1">
      <c r="B8" s="596" t="str">
        <f>'JL ŠKOLKA'!B8</f>
        <v>Vícezrnný chléb, medové máslo</v>
      </c>
      <c r="C8" s="597"/>
      <c r="D8" s="586" t="str">
        <f>'JL ŠKOLKA'!D8</f>
        <v>Vanilkový domácí pudink, piškoty</v>
      </c>
      <c r="E8" s="587"/>
      <c r="F8" s="586" t="str">
        <f>'JL ŠKOLKA'!F8</f>
        <v>Masová pomazánka, chléb, zelenina</v>
      </c>
      <c r="G8" s="587"/>
      <c r="H8" s="586" t="str">
        <f>'JL ŠKOLKA'!H8</f>
        <v>Domácí muffin, bílá káva</v>
      </c>
      <c r="I8" s="587"/>
      <c r="J8" s="586">
        <f>'JL ŠKOLKA'!J8</f>
        <v>0</v>
      </c>
      <c r="K8" s="587"/>
    </row>
    <row r="9" spans="2:12" s="208" customFormat="1" ht="15.95" customHeight="1" thickBot="1">
      <c r="B9" s="206" t="s">
        <v>45</v>
      </c>
      <c r="C9" s="210">
        <f>JL!D42</f>
        <v>0</v>
      </c>
      <c r="D9" s="206" t="s">
        <v>45</v>
      </c>
      <c r="E9" s="210">
        <f>JL!G42</f>
        <v>0</v>
      </c>
      <c r="F9" s="206" t="s">
        <v>45</v>
      </c>
      <c r="G9" s="210">
        <f>JL!J42</f>
        <v>0</v>
      </c>
      <c r="H9" s="206" t="s">
        <v>45</v>
      </c>
      <c r="I9" s="210">
        <f>JL!M42</f>
        <v>0</v>
      </c>
      <c r="J9" s="206" t="s">
        <v>45</v>
      </c>
      <c r="K9" s="210">
        <f>JL!P42</f>
        <v>0</v>
      </c>
    </row>
    <row r="10" spans="2:12" s="199" customFormat="1" ht="5.0999999999999996" customHeight="1">
      <c r="B10" s="590"/>
      <c r="C10" s="591"/>
      <c r="D10" s="590"/>
      <c r="E10" s="591"/>
      <c r="F10" s="590"/>
      <c r="G10" s="591"/>
      <c r="H10" s="590"/>
      <c r="I10" s="591"/>
      <c r="J10" s="590"/>
      <c r="K10" s="591"/>
    </row>
    <row r="11" spans="2:12" ht="20.100000000000001" hidden="1" customHeight="1">
      <c r="B11" s="594" t="s">
        <v>88</v>
      </c>
      <c r="C11" s="595"/>
      <c r="D11" s="594" t="s">
        <v>88</v>
      </c>
      <c r="E11" s="595"/>
      <c r="F11" s="594" t="s">
        <v>88</v>
      </c>
      <c r="G11" s="595"/>
      <c r="H11" s="594" t="s">
        <v>88</v>
      </c>
      <c r="I11" s="595"/>
      <c r="J11" s="594" t="s">
        <v>88</v>
      </c>
      <c r="K11" s="595"/>
    </row>
    <row r="12" spans="2:12" s="211" customFormat="1" ht="30" hidden="1" customHeight="1">
      <c r="B12" s="588" t="str">
        <f>JL!C15</f>
        <v>Hrstková polévka</v>
      </c>
      <c r="C12" s="589"/>
      <c r="D12" s="588" t="str">
        <f>JL!F12</f>
        <v>Zeleninová s bulgurem</v>
      </c>
      <c r="E12" s="589"/>
      <c r="F12" s="588" t="str">
        <f>JL!I15</f>
        <v>Čočková s párkem</v>
      </c>
      <c r="G12" s="589"/>
      <c r="H12" s="588" t="str">
        <f>JL!L12</f>
        <v>Hovězí se zeleninou a kapáním</v>
      </c>
      <c r="I12" s="589"/>
      <c r="J12" s="588">
        <f>JL!O12</f>
        <v>0</v>
      </c>
      <c r="K12" s="589"/>
    </row>
    <row r="13" spans="2:12" s="208" customFormat="1" ht="15.95" hidden="1" customHeight="1" thickBot="1">
      <c r="B13" s="206" t="s">
        <v>45</v>
      </c>
      <c r="C13" s="207" t="str">
        <f>JL!D16</f>
        <v>1a,7,10,9,12</v>
      </c>
      <c r="D13" s="206" t="s">
        <v>45</v>
      </c>
      <c r="E13" s="207" t="str">
        <f>JL!G13</f>
        <v>1a,7,9</v>
      </c>
      <c r="F13" s="206" t="s">
        <v>45</v>
      </c>
      <c r="G13" s="207" t="str">
        <f>JL!J16</f>
        <v>1a, 9, 6</v>
      </c>
      <c r="H13" s="206" t="s">
        <v>45</v>
      </c>
      <c r="I13" s="207" t="str">
        <f>JL!M13</f>
        <v>1a,3,9</v>
      </c>
      <c r="J13" s="206" t="s">
        <v>45</v>
      </c>
      <c r="K13" s="207">
        <f>JL!P13</f>
        <v>0</v>
      </c>
    </row>
    <row r="14" spans="2:12" s="199" customFormat="1" ht="5.0999999999999996" hidden="1" customHeight="1">
      <c r="B14" s="590"/>
      <c r="C14" s="591"/>
      <c r="D14" s="590"/>
      <c r="E14" s="591"/>
      <c r="F14" s="590"/>
      <c r="G14" s="591"/>
      <c r="H14" s="590"/>
      <c r="I14" s="591"/>
      <c r="J14" s="590"/>
      <c r="K14" s="591"/>
    </row>
    <row r="15" spans="2:12" ht="20.100000000000001" hidden="1" customHeight="1">
      <c r="B15" s="592" t="s">
        <v>89</v>
      </c>
      <c r="C15" s="593"/>
      <c r="D15" s="592" t="s">
        <v>89</v>
      </c>
      <c r="E15" s="593"/>
      <c r="F15" s="592" t="s">
        <v>89</v>
      </c>
      <c r="G15" s="593"/>
      <c r="H15" s="592" t="s">
        <v>89</v>
      </c>
      <c r="I15" s="593"/>
      <c r="J15" s="592" t="s">
        <v>89</v>
      </c>
      <c r="K15" s="593"/>
    </row>
    <row r="16" spans="2:12" s="211" customFormat="1" ht="84.95" hidden="1" customHeight="1">
      <c r="B16" s="588" t="str">
        <f>JL!C23</f>
        <v>Kuřecí nudličky na žampionech s pórkem, jasmínová rýže</v>
      </c>
      <c r="C16" s="589"/>
      <c r="D16" s="588" t="str">
        <f>JL!F27</f>
        <v>Kynuté meruňkové knedlíky s tvarohem, cukrem a máslem (mouka, vejce, kvasnice, cukr, mléko, meruňky, tvaroh)</v>
      </c>
      <c r="E16" s="589"/>
      <c r="F16" s="588" t="str">
        <f>JL!I23</f>
        <v>Ledvinky na cibulce, dušená rýže (vepřové ledvinky, cibule, mouka, pepř, sůl, kmín, slanina)</v>
      </c>
      <c r="G16" s="589"/>
      <c r="H16" s="588" t="str">
        <f>JL!L23</f>
        <v>VELIKONOČNÍ NÁDIVKA S UZENÝM MASEM A BYLINKAMI, KŘENOVÉ ZELÍ S CIBULKOU</v>
      </c>
      <c r="I16" s="589"/>
      <c r="J16" s="588">
        <f>JL!O19</f>
        <v>0</v>
      </c>
      <c r="K16" s="589"/>
    </row>
    <row r="17" spans="2:11" s="208" customFormat="1" ht="15.95" hidden="1" customHeight="1" thickBot="1">
      <c r="B17" s="206" t="s">
        <v>45</v>
      </c>
      <c r="C17" s="207" t="str">
        <f>JL!D21</f>
        <v>1a,3,7,6,</v>
      </c>
      <c r="D17" s="206" t="s">
        <v>45</v>
      </c>
      <c r="E17" s="207" t="str">
        <f>JL!G29</f>
        <v>1a, 3, 7</v>
      </c>
      <c r="F17" s="206" t="s">
        <v>45</v>
      </c>
      <c r="G17" s="207" t="str">
        <f>JL!J25</f>
        <v>1a</v>
      </c>
      <c r="H17" s="206" t="s">
        <v>45</v>
      </c>
      <c r="I17" s="207" t="str">
        <f>JL!M25</f>
        <v>1A,3,7,6,10</v>
      </c>
      <c r="J17" s="206" t="s">
        <v>45</v>
      </c>
      <c r="K17" s="207">
        <f>JL!P21</f>
        <v>0</v>
      </c>
    </row>
    <row r="18" spans="2:11" s="199" customFormat="1" ht="5.0999999999999996" hidden="1" customHeight="1">
      <c r="B18" s="590"/>
      <c r="C18" s="591"/>
      <c r="D18" s="590"/>
      <c r="E18" s="591"/>
      <c r="F18" s="590"/>
      <c r="G18" s="591"/>
      <c r="H18" s="590"/>
      <c r="I18" s="591"/>
      <c r="J18" s="590"/>
      <c r="K18" s="591"/>
    </row>
    <row r="19" spans="2:11" s="212" customFormat="1" ht="24.95" customHeight="1">
      <c r="B19" s="584" t="s">
        <v>93</v>
      </c>
      <c r="C19" s="585"/>
      <c r="D19" s="584" t="str">
        <f>B19</f>
        <v>ODPOLEDNÍ SVAČINKA (11:00)</v>
      </c>
      <c r="E19" s="585"/>
      <c r="F19" s="584" t="str">
        <f>D19</f>
        <v>ODPOLEDNÍ SVAČINKA (11:00)</v>
      </c>
      <c r="G19" s="585"/>
      <c r="H19" s="584" t="str">
        <f>F19</f>
        <v>ODPOLEDNÍ SVAČINKA (11:00)</v>
      </c>
      <c r="I19" s="585"/>
      <c r="J19" s="584" t="str">
        <f>H19</f>
        <v>ODPOLEDNÍ SVAČINKA (11:00)</v>
      </c>
      <c r="K19" s="585"/>
    </row>
    <row r="20" spans="2:11" s="211" customFormat="1" ht="275.10000000000002" customHeight="1">
      <c r="B20" s="586" t="str">
        <f>'JL ŠKOLKA'!B20</f>
        <v>Sýrová pomazánka s kapií, toastový chléb, zelenina</v>
      </c>
      <c r="C20" s="587"/>
      <c r="D20" s="586" t="str">
        <f>'JL ŠKOLKA'!D20</f>
        <v>Ochucené pomazánkové máslo, rohlík, ovoce</v>
      </c>
      <c r="E20" s="587"/>
      <c r="F20" s="586" t="str">
        <f>'JL ŠKOLKA'!F20</f>
        <v>Sladký loupák, jogurt s jahodami</v>
      </c>
      <c r="G20" s="587"/>
      <c r="H20" s="586" t="str">
        <f>'JL ŠKOLKA'!H20</f>
        <v>Toastový chléb s jemnou vajíčkovou pomazánkou a krájenou PAŽITKOU</v>
      </c>
      <c r="I20" s="587"/>
      <c r="J20" s="586">
        <f>'JL ŠKOLKA'!J20</f>
        <v>0</v>
      </c>
      <c r="K20" s="587"/>
    </row>
    <row r="21" spans="2:11" s="208" customFormat="1" ht="15.95" customHeight="1" thickBot="1">
      <c r="B21" s="206" t="s">
        <v>45</v>
      </c>
      <c r="C21" s="210">
        <f>JL!D48</f>
        <v>0</v>
      </c>
      <c r="D21" s="206" t="s">
        <v>45</v>
      </c>
      <c r="E21" s="210">
        <f>JL!G48</f>
        <v>0</v>
      </c>
      <c r="F21" s="206" t="s">
        <v>45</v>
      </c>
      <c r="G21" s="210">
        <f>JL!J48</f>
        <v>0</v>
      </c>
      <c r="H21" s="206" t="s">
        <v>45</v>
      </c>
      <c r="I21" s="210">
        <f>JL!M48</f>
        <v>0</v>
      </c>
      <c r="J21" s="206" t="s">
        <v>45</v>
      </c>
      <c r="K21" s="210">
        <f>JL!P48</f>
        <v>0</v>
      </c>
    </row>
    <row r="22" spans="2:11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1" ht="12" customHeight="1"/>
    <row r="24" spans="2:11" s="198" customFormat="1">
      <c r="B24" s="570" t="s">
        <v>91</v>
      </c>
      <c r="C24" s="570"/>
      <c r="E24" s="571" t="s">
        <v>90</v>
      </c>
      <c r="F24" s="571"/>
      <c r="G24" s="571"/>
      <c r="H24" s="571"/>
      <c r="I24" s="571"/>
      <c r="J24" s="571"/>
      <c r="K24" s="571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619" t="s">
        <v>53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1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622" t="s">
        <v>58</v>
      </c>
      <c r="F2" s="622"/>
      <c r="G2" s="622" t="s">
        <v>59</v>
      </c>
      <c r="H2" s="622"/>
      <c r="I2" s="622" t="s">
        <v>60</v>
      </c>
      <c r="J2" s="622"/>
      <c r="K2" s="66" t="s">
        <v>61</v>
      </c>
      <c r="L2" s="623" t="s">
        <v>62</v>
      </c>
      <c r="M2" s="623"/>
    </row>
    <row r="3" spans="1:13" s="72" customFormat="1" ht="15" customHeight="1" thickTop="1" thickBot="1">
      <c r="A3" s="616">
        <f>JL!B10</f>
        <v>45761</v>
      </c>
      <c r="B3" s="617" t="s">
        <v>48</v>
      </c>
      <c r="C3" s="618" t="str">
        <f>JL!C12</f>
        <v>Slepičí vývar s rýží a hráškem</v>
      </c>
      <c r="D3" s="618" t="str">
        <f>JL!C15</f>
        <v>Hrstková polévka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605"/>
      <c r="B4" s="607"/>
      <c r="C4" s="610"/>
      <c r="D4" s="610"/>
      <c r="E4" s="613" t="str">
        <f>JL!C19</f>
        <v>Hovězí maso vařené, rajská omáčka, houskové knedlíky (hovězí maso, cibule, sůl, ocet, cukr, zelenina, protlak, mouka)</v>
      </c>
      <c r="F4" s="614"/>
      <c r="G4" s="613" t="str">
        <f>JL!C23</f>
        <v>Kuřecí nudličky na žampionech s pórkem, jasmínová rýže</v>
      </c>
      <c r="H4" s="614"/>
      <c r="I4" s="613" t="str">
        <f>JL!E23</f>
        <v>2.</v>
      </c>
      <c r="J4" s="614"/>
      <c r="K4" s="73" t="str">
        <f>JL!C27</f>
        <v>Zelené fazolky na kyselo, vařené vejce, vařené brambory (fazolky, máslo, mouka, smetana, kopr, ocet, cukr, vejce)</v>
      </c>
      <c r="L4" s="613" t="str">
        <f>JL!C32</f>
        <v>Kuřecí steak zapečený s broskví a sýrem, smažené hranolky (kuřecí prsa, kompot. broskve, sýr, mouka, cibule)</v>
      </c>
      <c r="M4" s="615"/>
    </row>
    <row r="5" spans="1:13" s="79" customFormat="1" ht="26.1" customHeight="1" thickBot="1">
      <c r="A5" s="605"/>
      <c r="B5" s="607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605">
        <f>A3+1</f>
        <v>45762</v>
      </c>
      <c r="B6" s="607" t="s">
        <v>6</v>
      </c>
      <c r="C6" s="609" t="str">
        <f>JL!F12</f>
        <v>Zeleninová s bulgurem</v>
      </c>
      <c r="D6" s="609" t="str">
        <f>JL!F15</f>
        <v>Drštková polévka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605"/>
      <c r="B7" s="607"/>
      <c r="C7" s="610"/>
      <c r="D7" s="610"/>
      <c r="E7" s="601" t="str">
        <f>JL!F19</f>
        <v>Vepřová kýta pikantní (Cikánská), vařené těstoviny (vepřové maso,  lečo, mouka, pepř, sůl, okurky, slanina)</v>
      </c>
      <c r="F7" s="602"/>
      <c r="G7" s="601" t="str">
        <f>JL!F23</f>
        <v>Hovězí pikantní guláš Flamendr s feferony, houskové knedlíky (hovězí maso, olej, cibule, mouka, paprika, česnek, protlak, feferonky, kapie)</v>
      </c>
      <c r="H7" s="602"/>
      <c r="I7" s="601" t="e">
        <f>JL!#REF!</f>
        <v>#REF!</v>
      </c>
      <c r="J7" s="602"/>
      <c r="K7" s="84" t="str">
        <f>JL!F27</f>
        <v>Kynuté meruňkové knedlíky s tvarohem, cukrem a máslem (mouka, vejce, kvasnice, cukr, mléko, meruňky, tvaroh)</v>
      </c>
      <c r="L7" s="603">
        <f>JL!F32</f>
        <v>0</v>
      </c>
      <c r="M7" s="604"/>
    </row>
    <row r="8" spans="1:13" s="79" customFormat="1" ht="26.1" customHeight="1" thickBot="1">
      <c r="A8" s="605"/>
      <c r="B8" s="607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605">
        <f t="shared" ref="A9" si="0">A6+1</f>
        <v>45763</v>
      </c>
      <c r="B9" s="607" t="s">
        <v>49</v>
      </c>
      <c r="C9" s="609" t="str">
        <f>JL!I12</f>
        <v>Hovězí vývar s těstovinovou rýží a zeleninou</v>
      </c>
      <c r="D9" s="609" t="str">
        <f>JL!I15</f>
        <v>Čočková s párkem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605"/>
      <c r="B10" s="607"/>
      <c r="C10" s="610"/>
      <c r="D10" s="610"/>
      <c r="E10" s="601" t="str">
        <f>JL!I19</f>
        <v>Pečená vepřová krkovice, dušené zelí, bramborové knedlíky (vepřové, cibule, česnek, sůl, pepř, mouka, zelí, cukr)</v>
      </c>
      <c r="F10" s="602"/>
      <c r="G10" s="601" t="str">
        <f>JL!I23</f>
        <v>Ledvinky na cibulce, dušená rýže (vepřové ledvinky, cibule, mouka, pepř, sůl, kmín, slanina)</v>
      </c>
      <c r="H10" s="602"/>
      <c r="I10" s="603" t="e">
        <f>JL!#REF!</f>
        <v>#REF!</v>
      </c>
      <c r="J10" s="611"/>
      <c r="K10" s="84" t="str">
        <f>JL!I27</f>
        <v>Špagety Napolitana s rajčatovou omáčkou, bazalkou a česnekem sypané sýrem (špagety, cibule, rajčata, oliv. olej, česnek, bylinky, rajč. passata, sýr)</v>
      </c>
      <c r="L10" s="601" t="e">
        <f>JL!#REF!</f>
        <v>#REF!</v>
      </c>
      <c r="M10" s="612"/>
    </row>
    <row r="11" spans="1:13" s="79" customFormat="1" ht="26.1" customHeight="1" thickBot="1">
      <c r="A11" s="605"/>
      <c r="B11" s="607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605">
        <f t="shared" ref="A12" si="1">A9+1</f>
        <v>45764</v>
      </c>
      <c r="B12" s="607" t="s">
        <v>7</v>
      </c>
      <c r="C12" s="609" t="str">
        <f>JL!L12</f>
        <v>Hovězí se zeleninou a kapáním</v>
      </c>
      <c r="D12" s="609" t="str">
        <f>JL!L15</f>
        <v>ŠPENÁTOVÁ S VAJÍČKEM A SMETANOU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605"/>
      <c r="B13" s="607"/>
      <c r="C13" s="610"/>
      <c r="D13" s="610"/>
      <c r="E13" s="601" t="str">
        <f>JL!L19</f>
        <v>PEČENÁ VEPŘOVÁ ROLÁDA S VAJEČNOU NÁPLNÍ, DUŠENÝ ŠPENÁT, ŠŤOUCHANÉ BRAMBORY PAŽITKOU</v>
      </c>
      <c r="F13" s="602"/>
      <c r="G13" s="601" t="str">
        <f>JL!L23</f>
        <v>VELIKONOČNÍ NÁDIVKA S UZENÝM MASEM A BYLINKAMI, KŘENOVÉ ZELÍ S CIBULKOU</v>
      </c>
      <c r="H13" s="602"/>
      <c r="I13" s="601" t="e">
        <f>JL!#REF!</f>
        <v>#REF!</v>
      </c>
      <c r="J13" s="602"/>
      <c r="K13" s="84" t="str">
        <f>JL!L27</f>
        <v>TAGLIATELLE S PEČENOU CUKETOU A BAZALKOU SYPANÉ UZENÝM SÝREM</v>
      </c>
      <c r="L13" s="603" t="str">
        <f>JL!L32</f>
        <v>PEČENÁ JEHNĚČÍ KÝTA, ČERVENÁ CIBULE S ROZMARÝNEM, DOMÁCÍ NOKY S PETRŽELKOU</v>
      </c>
      <c r="M13" s="604"/>
    </row>
    <row r="14" spans="1:13" s="79" customFormat="1" ht="26.1" customHeight="1" thickBot="1">
      <c r="A14" s="605"/>
      <c r="B14" s="607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605">
        <f t="shared" ref="A15" si="2">A12+1</f>
        <v>45765</v>
      </c>
      <c r="B15" s="607" t="s">
        <v>8</v>
      </c>
      <c r="C15" s="609">
        <f>JL!O12</f>
        <v>0</v>
      </c>
      <c r="D15" s="609">
        <f>JL!O15</f>
        <v>0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605"/>
      <c r="B16" s="607"/>
      <c r="C16" s="610"/>
      <c r="D16" s="610"/>
      <c r="E16" s="601">
        <f>JL!O19</f>
        <v>0</v>
      </c>
      <c r="F16" s="602"/>
      <c r="G16" s="601">
        <f>JL!O23</f>
        <v>0</v>
      </c>
      <c r="H16" s="602"/>
      <c r="I16" s="603" t="e">
        <f>JL!#REF!</f>
        <v>#REF!</v>
      </c>
      <c r="J16" s="611"/>
      <c r="K16" s="84">
        <f>JL!O27</f>
        <v>0</v>
      </c>
      <c r="L16" s="601">
        <f>JL!O32</f>
        <v>0</v>
      </c>
      <c r="M16" s="612"/>
    </row>
    <row r="17" spans="1:13" s="79" customFormat="1" ht="26.1" customHeight="1" thickBot="1">
      <c r="A17" s="606"/>
      <c r="B17" s="608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600" t="s">
        <v>64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zoomScale="94" zoomScaleNormal="94" workbookViewId="0">
      <selection activeCell="F8" sqref="F8:G8"/>
    </sheetView>
  </sheetViews>
  <sheetFormatPr defaultRowHeight="15.75"/>
  <cols>
    <col min="1" max="1" width="10.140625" style="259" bestFit="1" customWidth="1"/>
    <col min="2" max="2" width="12.7109375" style="260" customWidth="1"/>
    <col min="3" max="3" width="5.7109375" style="261" bestFit="1" customWidth="1"/>
    <col min="4" max="4" width="63.42578125" style="262" customWidth="1"/>
    <col min="5" max="5" width="34.42578125" style="307" customWidth="1"/>
    <col min="6" max="8" width="9.140625" style="259"/>
    <col min="9" max="9" width="22" style="259" customWidth="1"/>
    <col min="10" max="16384" width="9.140625" style="259"/>
  </cols>
  <sheetData>
    <row r="1" spans="1:10" ht="15" customHeight="1"/>
    <row r="2" spans="1:10" ht="15" customHeight="1">
      <c r="I2" s="263" t="s">
        <v>106</v>
      </c>
      <c r="J2" s="263"/>
    </row>
    <row r="3" spans="1:10" ht="15" customHeight="1">
      <c r="I3" s="264" t="s">
        <v>107</v>
      </c>
      <c r="J3" s="265" t="s">
        <v>108</v>
      </c>
    </row>
    <row r="4" spans="1:10" ht="18.95" customHeight="1">
      <c r="E4" s="266" t="s">
        <v>109</v>
      </c>
      <c r="I4" s="264" t="s">
        <v>110</v>
      </c>
      <c r="J4" s="265" t="s">
        <v>111</v>
      </c>
    </row>
    <row r="5" spans="1:10" ht="18.95" customHeight="1">
      <c r="A5" s="624">
        <f>B5</f>
        <v>45761</v>
      </c>
      <c r="B5" s="267">
        <f>JL!B10</f>
        <v>45761</v>
      </c>
      <c r="C5" s="268" t="s">
        <v>112</v>
      </c>
      <c r="D5" s="269" t="str">
        <f>JL!C12</f>
        <v>Slepičí vývar s rýží a hráškem</v>
      </c>
      <c r="E5" s="308">
        <f>JL!D13</f>
        <v>9.6999999999999993</v>
      </c>
    </row>
    <row r="6" spans="1:10" ht="18.95" customHeight="1">
      <c r="A6" s="624"/>
      <c r="C6" s="268" t="s">
        <v>113</v>
      </c>
      <c r="D6" s="269" t="str">
        <f>JL!C19</f>
        <v>Hovězí maso vařené, rajská omáčka, houskové knedlíky (hovězí maso, cibule, sůl, ocet, cukr, zelenina, protlak, mouka)</v>
      </c>
      <c r="E6" s="308" t="str">
        <f>JL!D21</f>
        <v>1a,3,7,6,</v>
      </c>
    </row>
    <row r="7" spans="1:10" ht="18.95" customHeight="1">
      <c r="A7" s="624"/>
      <c r="C7" s="268" t="s">
        <v>114</v>
      </c>
      <c r="D7" s="269" t="str">
        <f>JL!C23</f>
        <v>Kuřecí nudličky na žampionech s pórkem, jasmínová rýže</v>
      </c>
      <c r="E7" s="309" t="str">
        <f>JL!D25</f>
        <v>1a,7,10,9,12</v>
      </c>
    </row>
    <row r="8" spans="1:10" ht="18.95" customHeight="1">
      <c r="A8" s="624"/>
      <c r="C8" s="268" t="s">
        <v>115</v>
      </c>
      <c r="D8" s="269" t="str">
        <f>JL!C27</f>
        <v>Zelené fazolky na kyselo, vařené vejce, vařené brambory (fazolky, máslo, mouka, smetana, kopr, ocet, cukr, vejce)</v>
      </c>
      <c r="E8" s="308" t="str">
        <f>JL!D29</f>
        <v>1a, 3, 7, 12</v>
      </c>
    </row>
    <row r="9" spans="1:10" ht="18.95" customHeight="1">
      <c r="A9" s="624"/>
      <c r="C9" s="268" t="s">
        <v>116</v>
      </c>
      <c r="D9" s="269" t="str">
        <f>JL!C52</f>
        <v>340g  Zeleninový talíř s rajčátky, šunkou a mozzarellou</v>
      </c>
      <c r="E9" s="308" t="str">
        <f>JL!D54</f>
        <v xml:space="preserve"> 7, 12</v>
      </c>
    </row>
    <row r="10" spans="1:10" ht="18.95" customHeight="1">
      <c r="A10" s="417"/>
      <c r="C10" s="268" t="s">
        <v>249</v>
      </c>
      <c r="D10" s="269" t="str">
        <f>JL!C32</f>
        <v>Kuřecí steak zapečený s broskví a sýrem, smažené hranolky (kuřecí prsa, kompot. broskve, sýr, mouka, cibule)</v>
      </c>
      <c r="E10" s="308" t="str">
        <f>JL!D34</f>
        <v>1a, 3,6,9</v>
      </c>
    </row>
    <row r="11" spans="1:10" ht="18.95" customHeight="1">
      <c r="E11" s="310"/>
    </row>
    <row r="12" spans="1:10" ht="18.95" customHeight="1">
      <c r="A12" s="624">
        <f>A5+1</f>
        <v>45762</v>
      </c>
      <c r="B12" s="270">
        <f>B5+1</f>
        <v>45762</v>
      </c>
      <c r="C12" s="268" t="s">
        <v>112</v>
      </c>
      <c r="D12" s="269" t="str">
        <f>JL!F15</f>
        <v>Drštková polévka</v>
      </c>
      <c r="E12" s="308" t="str">
        <f>JL!G16</f>
        <v>1a,9</v>
      </c>
    </row>
    <row r="13" spans="1:10" ht="18.95" customHeight="1">
      <c r="A13" s="624"/>
      <c r="C13" s="268" t="s">
        <v>113</v>
      </c>
      <c r="D13" s="269" t="str">
        <f>JL!F19</f>
        <v>Vepřová kýta pikantní (Cikánská), vařené těstoviny (vepřové maso,  lečo, mouka, pepř, sůl, okurky, slanina)</v>
      </c>
      <c r="E13" s="308" t="str">
        <f>JL!G21</f>
        <v>1a, 3, 10, 9</v>
      </c>
    </row>
    <row r="14" spans="1:10" ht="18.95" customHeight="1">
      <c r="A14" s="624"/>
      <c r="C14" s="268" t="s">
        <v>114</v>
      </c>
      <c r="D14" s="269" t="str">
        <f>JL!F23</f>
        <v>Hovězí pikantní guláš Flamendr s feferony, houskové knedlíky (hovězí maso, olej, cibule, mouka, paprika, česnek, protlak, feferonky, kapie)</v>
      </c>
      <c r="E14" s="309" t="str">
        <f>JL!G25</f>
        <v>1a,3,6,7,10</v>
      </c>
    </row>
    <row r="15" spans="1:10" ht="18.95" customHeight="1">
      <c r="A15" s="624"/>
      <c r="C15" s="268" t="s">
        <v>115</v>
      </c>
      <c r="D15" s="269" t="str">
        <f>JL!F27</f>
        <v>Kynuté meruňkové knedlíky s tvarohem, cukrem a máslem (mouka, vejce, kvasnice, cukr, mléko, meruňky, tvaroh)</v>
      </c>
      <c r="E15" s="308" t="str">
        <f>JL!G29</f>
        <v>1a, 3, 7</v>
      </c>
    </row>
    <row r="16" spans="1:10" ht="18.95" customHeight="1">
      <c r="A16" s="624"/>
      <c r="C16" s="268" t="s">
        <v>116</v>
      </c>
      <c r="D16" s="269" t="str">
        <f>JL!F52</f>
        <v>345g  Zelrninový talíř s moravským masem a sýrem cheddar</v>
      </c>
      <c r="E16" s="311" t="str">
        <f>JL!G54</f>
        <v xml:space="preserve"> 3, 4, 7</v>
      </c>
    </row>
    <row r="17" spans="1:5" ht="18.95" customHeight="1">
      <c r="A17" s="417"/>
      <c r="C17" s="268" t="s">
        <v>249</v>
      </c>
      <c r="D17" s="419" t="str">
        <f>'objednávka CELK '!C25</f>
        <v>SMAŽENÁ GOUDA, SMAŽENÉ BRAMBOROVÉ RÖSTIES, TATARSKÁ OMÁČKA</v>
      </c>
      <c r="E17" s="420">
        <f>JL!D41</f>
        <v>0</v>
      </c>
    </row>
    <row r="18" spans="1:5" ht="18.95" customHeight="1">
      <c r="E18" s="310"/>
    </row>
    <row r="19" spans="1:5" ht="18.95" customHeight="1">
      <c r="A19" s="624">
        <f>B19</f>
        <v>45763</v>
      </c>
      <c r="B19" s="270">
        <f>B12+1</f>
        <v>45763</v>
      </c>
      <c r="C19" s="268" t="s">
        <v>112</v>
      </c>
      <c r="D19" s="269" t="str">
        <f>JL!I12</f>
        <v>Hovězí vývar s těstovinovou rýží a zeleninou</v>
      </c>
      <c r="E19" s="308" t="str">
        <f>JL!J13</f>
        <v>1a,3,7,9</v>
      </c>
    </row>
    <row r="20" spans="1:5" ht="18.95" customHeight="1">
      <c r="A20" s="624"/>
      <c r="C20" s="268" t="s">
        <v>113</v>
      </c>
      <c r="D20" s="269" t="str">
        <f>JL!I19</f>
        <v>Pečená vepřová krkovice, dušené zelí, bramborové knedlíky (vepřové, cibule, česnek, sůl, pepř, mouka, zelí, cukr)</v>
      </c>
      <c r="E20" s="308" t="str">
        <f>JL!J21</f>
        <v>1a, 3, 7, 12</v>
      </c>
    </row>
    <row r="21" spans="1:5" ht="18.95" customHeight="1">
      <c r="A21" s="624"/>
      <c r="C21" s="268" t="s">
        <v>114</v>
      </c>
      <c r="D21" s="269" t="str">
        <f>JL!I23</f>
        <v>Ledvinky na cibulce, dušená rýže (vepřové ledvinky, cibule, mouka, pepř, sůl, kmín, slanina)</v>
      </c>
      <c r="E21" s="309" t="str">
        <f>JL!J25</f>
        <v>1a</v>
      </c>
    </row>
    <row r="22" spans="1:5" ht="18.95" customHeight="1">
      <c r="A22" s="624"/>
      <c r="C22" s="268" t="s">
        <v>115</v>
      </c>
      <c r="D22" s="269" t="str">
        <f>JL!I27</f>
        <v>Špagety Napolitana s rajčatovou omáčkou, bazalkou a česnekem sypané sýrem (špagety, cibule, rajčata, oliv. olej, česnek, bylinky, rajč. passata, sýr)</v>
      </c>
      <c r="E22" s="308" t="str">
        <f>JL!J29</f>
        <v>1a,3,7,12</v>
      </c>
    </row>
    <row r="23" spans="1:5" ht="18.95" customHeight="1">
      <c r="A23" s="624"/>
      <c r="C23" s="268" t="s">
        <v>116</v>
      </c>
      <c r="D23" s="269" t="str">
        <f>JL!I52</f>
        <v>340g  Zeleninový talíř s nivou a krájenou šunkou</v>
      </c>
      <c r="E23" s="308">
        <f>JL!J54</f>
        <v>7.9</v>
      </c>
    </row>
    <row r="24" spans="1:5" ht="18.95" customHeight="1">
      <c r="A24" s="417"/>
      <c r="C24" s="268" t="s">
        <v>249</v>
      </c>
      <c r="D24" s="269" t="str">
        <f>JL!I32</f>
        <v>Živáňské ražniči z vepřové pečeně s pečenými bramborami ve slupce</v>
      </c>
      <c r="E24" s="308" t="str">
        <f>JL!J34</f>
        <v>10,7,9</v>
      </c>
    </row>
    <row r="25" spans="1:5" ht="18.95" customHeight="1">
      <c r="E25" s="310"/>
    </row>
    <row r="26" spans="1:5" ht="18.95" customHeight="1">
      <c r="A26" s="624">
        <f>B26</f>
        <v>45764</v>
      </c>
      <c r="B26" s="270">
        <f>B19+1</f>
        <v>45764</v>
      </c>
      <c r="C26" s="268" t="s">
        <v>112</v>
      </c>
      <c r="D26" s="269" t="str">
        <f>JL!L15</f>
        <v>ŠPENÁTOVÁ S VAJÍČKEM A SMETANOU</v>
      </c>
      <c r="E26" s="308" t="str">
        <f>JL!M16</f>
        <v>1A,3,7,9</v>
      </c>
    </row>
    <row r="27" spans="1:5" ht="18.95" customHeight="1">
      <c r="A27" s="624"/>
      <c r="C27" s="268" t="s">
        <v>113</v>
      </c>
      <c r="D27" s="269" t="str">
        <f>JL!L19</f>
        <v>PEČENÁ VEPŘOVÁ ROLÁDA S VAJEČNOU NÁPLNÍ, DUŠENÝ ŠPENÁT, ŠŤOUCHANÉ BRAMBORY PAŽITKOU</v>
      </c>
      <c r="E27" s="308" t="str">
        <f>JL!M21</f>
        <v>1A,3,7</v>
      </c>
    </row>
    <row r="28" spans="1:5" ht="18.95" customHeight="1">
      <c r="A28" s="624"/>
      <c r="C28" s="268" t="s">
        <v>114</v>
      </c>
      <c r="D28" s="269" t="str">
        <f>JL!L23</f>
        <v>VELIKONOČNÍ NÁDIVKA S UZENÝM MASEM A BYLINKAMI, KŘENOVÉ ZELÍ S CIBULKOU</v>
      </c>
      <c r="E28" s="309" t="s">
        <v>207</v>
      </c>
    </row>
    <row r="29" spans="1:5" ht="18.95" customHeight="1">
      <c r="A29" s="624"/>
      <c r="C29" s="268" t="s">
        <v>115</v>
      </c>
      <c r="D29" s="269" t="str">
        <f>JL!L27</f>
        <v>TAGLIATELLE S PEČENOU CUKETOU A BAZALKOU SYPANÉ UZENÝM SÝREM</v>
      </c>
      <c r="E29" s="308" t="str">
        <f>JL!M29</f>
        <v>1A,3,7</v>
      </c>
    </row>
    <row r="30" spans="1:5" ht="18.95" customHeight="1">
      <c r="A30" s="624"/>
      <c r="C30" s="268" t="s">
        <v>116</v>
      </c>
      <c r="D30" s="269" t="str">
        <f>JL!L52</f>
        <v>335g  Zel. talíř ala "Chef" se slaninou, šunkou, vejcem a jemnou zálivkou</v>
      </c>
      <c r="E30" s="308" t="str">
        <f>JL!M54</f>
        <v>1a, 3, 7, 10</v>
      </c>
    </row>
    <row r="31" spans="1:5" ht="18.95" customHeight="1">
      <c r="A31" s="417"/>
      <c r="C31" s="268" t="s">
        <v>249</v>
      </c>
      <c r="D31" s="269" t="str">
        <f>JL!L32</f>
        <v>PEČENÁ JEHNĚČÍ KÝTA, ČERVENÁ CIBULE S ROZMARÝNEM, DOMÁCÍ NOKY S PETRŽELKOU</v>
      </c>
      <c r="E31" s="308" t="str">
        <f>JL!M34</f>
        <v>1A,3,7,9</v>
      </c>
    </row>
    <row r="32" spans="1:5" ht="18.95" customHeight="1">
      <c r="E32" s="310"/>
    </row>
    <row r="33" spans="1:5" ht="18.95" customHeight="1">
      <c r="A33" s="624">
        <f>B33</f>
        <v>45765</v>
      </c>
      <c r="B33" s="270">
        <f>B26+1</f>
        <v>45765</v>
      </c>
      <c r="C33" s="268" t="s">
        <v>112</v>
      </c>
      <c r="D33" s="269">
        <f>JL!O12</f>
        <v>0</v>
      </c>
      <c r="E33" s="308">
        <f>JL!P13</f>
        <v>0</v>
      </c>
    </row>
    <row r="34" spans="1:5" ht="18.95" customHeight="1">
      <c r="A34" s="624"/>
      <c r="C34" s="268" t="s">
        <v>113</v>
      </c>
      <c r="D34" s="269">
        <f>JL!O19</f>
        <v>0</v>
      </c>
      <c r="E34" s="308">
        <f>JL!P21</f>
        <v>0</v>
      </c>
    </row>
    <row r="35" spans="1:5" ht="18.95" customHeight="1">
      <c r="A35" s="624"/>
      <c r="C35" s="268" t="s">
        <v>114</v>
      </c>
      <c r="D35" s="269">
        <f>JL!O23</f>
        <v>0</v>
      </c>
      <c r="E35" s="309">
        <f>JL!P25</f>
        <v>0</v>
      </c>
    </row>
    <row r="36" spans="1:5" ht="18.95" customHeight="1">
      <c r="A36" s="624"/>
      <c r="C36" s="268" t="s">
        <v>115</v>
      </c>
      <c r="D36" s="269">
        <f>JL!O27</f>
        <v>0</v>
      </c>
      <c r="E36" s="308">
        <f>JL!P29</f>
        <v>0</v>
      </c>
    </row>
    <row r="37" spans="1:5" ht="18.95" customHeight="1">
      <c r="A37" s="624"/>
      <c r="C37" s="268" t="s">
        <v>116</v>
      </c>
      <c r="D37" s="269" t="str">
        <f>JL!O52</f>
        <v>340g  Zeleninový talíř s pečeným uzeným masem a balkánským sýrem</v>
      </c>
      <c r="E37" s="308" t="str">
        <f>JL!P54</f>
        <v>7,3,9</v>
      </c>
    </row>
    <row r="38" spans="1:5" ht="18.95" customHeight="1">
      <c r="A38" s="417"/>
      <c r="C38" s="268" t="s">
        <v>249</v>
      </c>
      <c r="D38" s="269">
        <f>JL!C60</f>
        <v>0</v>
      </c>
      <c r="E38" s="308">
        <f>JL!D62</f>
        <v>0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71"/>
    </row>
    <row r="44" spans="1:5" ht="18.95" customHeight="1"/>
    <row r="45" spans="1:5" ht="18.95" customHeight="1"/>
    <row r="46" spans="1:5" ht="18.95" customHeight="1"/>
    <row r="47" spans="1:5" ht="18.95" customHeight="1">
      <c r="B47" s="272"/>
    </row>
    <row r="48" spans="1:5" ht="18.95" customHeight="1">
      <c r="C48" s="273"/>
    </row>
    <row r="49" spans="2:3" ht="18.95" customHeight="1">
      <c r="C49" s="273"/>
    </row>
    <row r="50" spans="2:3" ht="18.95" customHeight="1">
      <c r="C50" s="273"/>
    </row>
    <row r="51" spans="2:3" ht="18.95" customHeight="1">
      <c r="C51" s="273"/>
    </row>
    <row r="52" spans="2:3" ht="18.95" customHeight="1">
      <c r="C52" s="273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72"/>
    </row>
    <row r="58" spans="2:3" ht="18.95" customHeight="1">
      <c r="C58" s="273"/>
    </row>
    <row r="59" spans="2:3" ht="18.95" customHeight="1">
      <c r="C59" s="273"/>
    </row>
    <row r="60" spans="2:3" ht="18.95" customHeight="1">
      <c r="C60" s="273"/>
    </row>
    <row r="61" spans="2:3" ht="18.95" customHeight="1">
      <c r="C61" s="273"/>
    </row>
    <row r="62" spans="2:3" ht="18.95" customHeight="1">
      <c r="C62" s="273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72"/>
    </row>
    <row r="68" spans="2:3" ht="18.95" customHeight="1">
      <c r="C68" s="273"/>
    </row>
    <row r="69" spans="2:3" ht="18.95" customHeight="1">
      <c r="C69" s="273"/>
    </row>
    <row r="70" spans="2:3" ht="18.95" customHeight="1">
      <c r="C70" s="273"/>
    </row>
    <row r="71" spans="2:3" ht="18.95" customHeight="1">
      <c r="C71" s="273"/>
    </row>
    <row r="72" spans="2:3" ht="18.95" customHeight="1">
      <c r="C72" s="273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72"/>
    </row>
    <row r="78" spans="2:3" ht="18.95" customHeight="1">
      <c r="C78" s="273"/>
    </row>
    <row r="79" spans="2:3" ht="18.95" customHeight="1">
      <c r="C79" s="273"/>
    </row>
    <row r="80" spans="2:3" ht="18.95" customHeight="1">
      <c r="C80" s="273"/>
    </row>
    <row r="81" spans="2:4" ht="18.95" customHeight="1">
      <c r="C81" s="273"/>
    </row>
    <row r="82" spans="2:4" ht="18.95" customHeight="1">
      <c r="C82" s="273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72"/>
    </row>
    <row r="88" spans="2:4" ht="18.95" customHeight="1">
      <c r="C88" s="273"/>
    </row>
    <row r="89" spans="2:4" ht="15" customHeight="1">
      <c r="C89" s="273"/>
    </row>
    <row r="90" spans="2:4" ht="15" customHeight="1">
      <c r="C90" s="273"/>
    </row>
    <row r="91" spans="2:4" ht="15" customHeight="1">
      <c r="C91" s="273"/>
    </row>
    <row r="92" spans="2:4" ht="15" customHeight="1">
      <c r="C92" s="273"/>
    </row>
    <row r="93" spans="2:4" ht="15" customHeight="1"/>
    <row r="94" spans="2:4" ht="15" customHeight="1"/>
    <row r="95" spans="2:4" ht="15" customHeight="1"/>
    <row r="96" spans="2:4" ht="15" customHeight="1">
      <c r="D96" s="271"/>
    </row>
    <row r="97" spans="2:4" ht="15" customHeight="1">
      <c r="D97" s="271"/>
    </row>
    <row r="98" spans="2:4" ht="15" customHeight="1"/>
    <row r="99" spans="2:4" ht="15" customHeight="1"/>
    <row r="100" spans="2:4" ht="15" customHeight="1"/>
    <row r="101" spans="2:4" ht="15" customHeight="1">
      <c r="B101" s="272"/>
    </row>
    <row r="102" spans="2:4" ht="15" customHeight="1">
      <c r="C102" s="273"/>
    </row>
    <row r="103" spans="2:4" ht="15" customHeight="1">
      <c r="C103" s="273"/>
    </row>
    <row r="104" spans="2:4" ht="15" customHeight="1">
      <c r="C104" s="273"/>
    </row>
    <row r="105" spans="2:4" ht="15" customHeight="1">
      <c r="C105" s="273"/>
    </row>
    <row r="106" spans="2:4" ht="15" customHeight="1">
      <c r="C106" s="273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72"/>
    </row>
    <row r="112" spans="2:4" ht="15" customHeight="1">
      <c r="C112" s="273"/>
    </row>
    <row r="113" spans="2:3" ht="15" customHeight="1">
      <c r="C113" s="273"/>
    </row>
    <row r="114" spans="2:3" ht="15" customHeight="1">
      <c r="C114" s="273"/>
    </row>
    <row r="115" spans="2:3" ht="15" customHeight="1">
      <c r="C115" s="273"/>
    </row>
    <row r="116" spans="2:3" ht="15" customHeight="1">
      <c r="C116" s="273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72"/>
    </row>
    <row r="122" spans="2:3" ht="15" customHeight="1">
      <c r="C122" s="273"/>
    </row>
    <row r="123" spans="2:3" ht="15" customHeight="1">
      <c r="C123" s="273"/>
    </row>
    <row r="124" spans="2:3" ht="15" customHeight="1">
      <c r="C124" s="273"/>
    </row>
    <row r="125" spans="2:3" ht="15" customHeight="1">
      <c r="C125" s="273"/>
    </row>
    <row r="126" spans="2:3" ht="15" customHeight="1">
      <c r="C126" s="273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72"/>
    </row>
    <row r="132" spans="2:3" ht="15" customHeight="1">
      <c r="C132" s="273"/>
    </row>
    <row r="133" spans="2:3" ht="15" customHeight="1">
      <c r="C133" s="273"/>
    </row>
    <row r="134" spans="2:3" ht="15" customHeight="1">
      <c r="C134" s="273"/>
    </row>
    <row r="135" spans="2:3" ht="15" customHeight="1">
      <c r="C135" s="273"/>
    </row>
    <row r="136" spans="2:3" ht="15" customHeight="1">
      <c r="C136" s="273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72"/>
    </row>
    <row r="142" spans="2:3" ht="15" customHeight="1">
      <c r="C142" s="273"/>
    </row>
    <row r="143" spans="2:3" ht="15" customHeight="1">
      <c r="C143" s="273"/>
    </row>
    <row r="144" spans="2:3" ht="15" customHeight="1">
      <c r="C144" s="273"/>
    </row>
    <row r="145" spans="2:4" ht="15" customHeight="1">
      <c r="C145" s="273"/>
    </row>
    <row r="146" spans="2:4" ht="15" customHeight="1">
      <c r="C146" s="273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71"/>
    </row>
    <row r="153" spans="2:4" ht="15" customHeight="1"/>
    <row r="154" spans="2:4" ht="15" customHeight="1"/>
    <row r="155" spans="2:4" ht="15" customHeight="1">
      <c r="B155" s="272"/>
    </row>
    <row r="156" spans="2:4" ht="15" customHeight="1">
      <c r="C156" s="273"/>
    </row>
    <row r="157" spans="2:4" ht="15" customHeight="1">
      <c r="C157" s="273"/>
    </row>
    <row r="158" spans="2:4" ht="15" customHeight="1">
      <c r="C158" s="273"/>
    </row>
    <row r="159" spans="2:4" ht="15" customHeight="1">
      <c r="C159" s="273"/>
    </row>
    <row r="160" spans="2:4" ht="15" customHeight="1">
      <c r="C160" s="273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72"/>
    </row>
    <row r="166" spans="2:3" ht="15" customHeight="1">
      <c r="C166" s="273"/>
    </row>
    <row r="167" spans="2:3" ht="15" customHeight="1">
      <c r="C167" s="273"/>
    </row>
    <row r="168" spans="2:3" ht="15" customHeight="1">
      <c r="C168" s="273"/>
    </row>
    <row r="169" spans="2:3" ht="15" customHeight="1">
      <c r="C169" s="273"/>
    </row>
    <row r="170" spans="2:3" ht="15" customHeight="1">
      <c r="C170" s="273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72"/>
    </row>
    <row r="176" spans="2:3" ht="15" customHeight="1">
      <c r="C176" s="273"/>
    </row>
    <row r="177" spans="2:4" ht="15" customHeight="1">
      <c r="C177" s="273"/>
    </row>
    <row r="178" spans="2:4" ht="15" customHeight="1">
      <c r="C178" s="273"/>
    </row>
    <row r="179" spans="2:4" ht="15" customHeight="1">
      <c r="C179" s="273"/>
    </row>
    <row r="180" spans="2:4" ht="15" customHeight="1">
      <c r="C180" s="273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72"/>
    </row>
    <row r="186" spans="2:4" ht="15" customHeight="1">
      <c r="C186" s="273"/>
      <c r="D186" s="274"/>
    </row>
    <row r="187" spans="2:4" ht="15" customHeight="1">
      <c r="C187" s="273"/>
    </row>
    <row r="188" spans="2:4" ht="15" customHeight="1">
      <c r="C188" s="273"/>
    </row>
    <row r="189" spans="2:4" ht="15" customHeight="1">
      <c r="C189" s="273"/>
    </row>
    <row r="190" spans="2:4" ht="15" customHeight="1">
      <c r="C190" s="273"/>
      <c r="D190" s="274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72"/>
    </row>
    <row r="196" spans="2:4" ht="15" customHeight="1">
      <c r="C196" s="273"/>
      <c r="D196" s="274"/>
    </row>
    <row r="197" spans="2:4" ht="15" customHeight="1">
      <c r="C197" s="273"/>
    </row>
    <row r="198" spans="2:4" ht="15" customHeight="1">
      <c r="C198" s="273"/>
    </row>
    <row r="199" spans="2:4" ht="15" customHeight="1">
      <c r="C199" s="273"/>
    </row>
    <row r="200" spans="2:4" ht="15" customHeight="1">
      <c r="C200" s="273"/>
      <c r="D200" s="274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4"/>
  <sheetViews>
    <sheetView view="pageBreakPreview" zoomScale="80" zoomScaleNormal="70" zoomScaleSheetLayoutView="80" workbookViewId="0">
      <selection activeCell="F8" sqref="F8:G8"/>
    </sheetView>
  </sheetViews>
  <sheetFormatPr defaultRowHeight="16.5"/>
  <cols>
    <col min="1" max="1" width="16.7109375" style="233" customWidth="1"/>
    <col min="2" max="2" width="15.7109375" style="355" customWidth="1"/>
    <col min="3" max="3" width="87.7109375" style="42" customWidth="1"/>
    <col min="4" max="6" width="0.140625" style="2" customWidth="1"/>
    <col min="7" max="7" width="8.7109375" style="133" customWidth="1"/>
    <col min="8" max="8" width="0.28515625" style="133" customWidth="1"/>
    <col min="9" max="9" width="8.7109375" style="134" customWidth="1"/>
    <col min="10" max="10" width="16.7109375" style="134" customWidth="1"/>
    <col min="11" max="11" width="8.7109375" style="134" customWidth="1"/>
    <col min="12" max="12" width="16.7109375" style="287" customWidth="1"/>
    <col min="13" max="13" width="10.85546875" style="134" hidden="1" customWidth="1"/>
    <col min="14" max="14" width="11.7109375" style="225" hidden="1" customWidth="1"/>
    <col min="15" max="15" width="8.7109375" style="165" customWidth="1"/>
    <col min="16" max="16" width="8.28515625" style="339" customWidth="1"/>
    <col min="17" max="16384" width="9.140625" style="2"/>
  </cols>
  <sheetData>
    <row r="1" spans="1:21" ht="22.5" customHeight="1" thickBot="1">
      <c r="A1" s="625" t="s">
        <v>10</v>
      </c>
      <c r="B1" s="626"/>
      <c r="C1" s="626"/>
      <c r="D1" s="626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8"/>
      <c r="Q1" s="1"/>
      <c r="R1" s="1"/>
      <c r="S1" s="1"/>
      <c r="T1" s="1"/>
      <c r="U1" s="1"/>
    </row>
    <row r="2" spans="1:21" ht="4.1500000000000004" customHeight="1" thickBot="1">
      <c r="A2" s="629"/>
      <c r="B2" s="629"/>
      <c r="C2" s="629"/>
      <c r="D2" s="116"/>
      <c r="E2" s="116"/>
      <c r="F2" s="116"/>
      <c r="G2" s="117"/>
      <c r="H2" s="117"/>
      <c r="I2" s="118"/>
      <c r="J2" s="119"/>
      <c r="K2" s="119"/>
      <c r="L2" s="279"/>
      <c r="M2" s="119"/>
      <c r="N2" s="223"/>
      <c r="O2" s="162"/>
    </row>
    <row r="3" spans="1:21" s="226" customFormat="1" ht="27.75" customHeight="1">
      <c r="A3" s="630"/>
      <c r="B3" s="631"/>
      <c r="C3" s="630"/>
      <c r="D3" s="314" t="s">
        <v>74</v>
      </c>
      <c r="E3" s="314"/>
      <c r="F3" s="314" t="s">
        <v>75</v>
      </c>
      <c r="G3" s="323" t="s">
        <v>103</v>
      </c>
      <c r="H3" s="369" t="s">
        <v>177</v>
      </c>
      <c r="I3" s="324" t="s">
        <v>78</v>
      </c>
      <c r="J3" s="328" t="s">
        <v>120</v>
      </c>
      <c r="K3" s="325" t="s">
        <v>104</v>
      </c>
      <c r="L3" s="361" t="s">
        <v>121</v>
      </c>
      <c r="M3" s="326" t="s">
        <v>102</v>
      </c>
      <c r="N3" s="327" t="s">
        <v>105</v>
      </c>
      <c r="O3" s="313" t="s">
        <v>79</v>
      </c>
      <c r="P3" s="340" t="s">
        <v>5</v>
      </c>
    </row>
    <row r="4" spans="1:21" s="143" customFormat="1" ht="24" customHeight="1">
      <c r="A4" s="319" t="s">
        <v>0</v>
      </c>
      <c r="B4" s="352" t="s">
        <v>123</v>
      </c>
      <c r="C4" s="140">
        <f>JL!B10</f>
        <v>45761</v>
      </c>
      <c r="D4" s="189"/>
      <c r="E4" s="144"/>
      <c r="F4" s="158"/>
      <c r="G4" s="145"/>
      <c r="H4" s="145"/>
      <c r="I4" s="193"/>
      <c r="J4" s="329"/>
      <c r="K4" s="146"/>
      <c r="L4" s="280"/>
      <c r="M4" s="146"/>
      <c r="N4" s="227"/>
      <c r="O4" s="163"/>
      <c r="P4" s="341"/>
    </row>
    <row r="5" spans="1:21" ht="20.100000000000001" customHeight="1">
      <c r="A5" s="320"/>
      <c r="B5" s="356">
        <v>11392</v>
      </c>
      <c r="C5" s="120" t="str">
        <f>JL!C12</f>
        <v>Slepičí vývar s rýží a hráškem</v>
      </c>
      <c r="D5" s="121" t="s">
        <v>47</v>
      </c>
      <c r="E5" s="121"/>
      <c r="F5" s="87" t="s">
        <v>47</v>
      </c>
      <c r="G5" s="122">
        <f>G15</f>
        <v>60</v>
      </c>
      <c r="H5" s="122"/>
      <c r="I5" s="333"/>
      <c r="J5" s="312"/>
      <c r="K5" s="293"/>
      <c r="L5" s="315"/>
      <c r="M5" s="294"/>
      <c r="N5" s="228"/>
      <c r="O5" s="166">
        <v>20</v>
      </c>
      <c r="P5" s="342">
        <f t="shared" ref="P5:P13" si="0">SUM(D5:O5)</f>
        <v>80</v>
      </c>
    </row>
    <row r="6" spans="1:21" ht="20.100000000000001" customHeight="1">
      <c r="A6" s="320"/>
      <c r="B6" s="356">
        <v>9005</v>
      </c>
      <c r="C6" s="120" t="str">
        <f>JL!C15</f>
        <v>Hrstková polévka</v>
      </c>
      <c r="D6" s="121" t="s">
        <v>47</v>
      </c>
      <c r="E6" s="121"/>
      <c r="F6" s="88" t="s">
        <v>47</v>
      </c>
      <c r="G6" s="123"/>
      <c r="H6" s="123"/>
      <c r="I6" s="334"/>
      <c r="J6" s="312"/>
      <c r="K6" s="293">
        <f>K7</f>
        <v>25</v>
      </c>
      <c r="L6" s="315"/>
      <c r="M6" s="294"/>
      <c r="N6" s="228"/>
      <c r="O6" s="166">
        <v>30</v>
      </c>
      <c r="P6" s="342">
        <f t="shared" si="0"/>
        <v>55</v>
      </c>
    </row>
    <row r="7" spans="1:21" ht="20.100000000000001" customHeight="1">
      <c r="A7" s="320"/>
      <c r="B7" s="357" t="s">
        <v>182</v>
      </c>
      <c r="C7" s="124" t="str">
        <f>JL!C19</f>
        <v>Hovězí maso vařené, rajská omáčka, houskové knedlíky (hovězí maso, cibule, sůl, ocet, cukr, zelenina, protlak, mouka)</v>
      </c>
      <c r="D7" s="121" t="s">
        <v>47</v>
      </c>
      <c r="E7" s="121"/>
      <c r="F7" s="88" t="s">
        <v>47</v>
      </c>
      <c r="G7" s="295">
        <v>25</v>
      </c>
      <c r="H7" s="295"/>
      <c r="I7" s="335"/>
      <c r="J7" s="312"/>
      <c r="K7" s="296">
        <v>25</v>
      </c>
      <c r="L7" s="317"/>
      <c r="M7" s="297"/>
      <c r="N7" s="228"/>
      <c r="O7" s="337">
        <v>50</v>
      </c>
      <c r="P7" s="342">
        <f t="shared" si="0"/>
        <v>100</v>
      </c>
    </row>
    <row r="8" spans="1:21" ht="20.100000000000001" customHeight="1">
      <c r="A8" s="320"/>
      <c r="B8" s="357" t="s">
        <v>167</v>
      </c>
      <c r="C8" s="120" t="str">
        <f>JL!C23</f>
        <v>Kuřecí nudličky na žampionech s pórkem, jasmínová rýže</v>
      </c>
      <c r="D8" s="121" t="s">
        <v>47</v>
      </c>
      <c r="E8" s="121"/>
      <c r="F8" s="88" t="s">
        <v>47</v>
      </c>
      <c r="G8" s="278">
        <v>20</v>
      </c>
      <c r="H8" s="278"/>
      <c r="I8" s="335"/>
      <c r="J8" s="312"/>
      <c r="K8" s="296"/>
      <c r="L8" s="317"/>
      <c r="M8" s="297"/>
      <c r="N8" s="228"/>
      <c r="O8" s="337">
        <v>35</v>
      </c>
      <c r="P8" s="342">
        <f t="shared" si="0"/>
        <v>55</v>
      </c>
    </row>
    <row r="9" spans="1:21" ht="20.100000000000001" hidden="1" customHeight="1">
      <c r="A9" s="320"/>
      <c r="B9" s="356"/>
      <c r="C9" s="120" t="e">
        <f>JL!#REF!</f>
        <v>#REF!</v>
      </c>
      <c r="D9" s="121"/>
      <c r="E9" s="121"/>
      <c r="F9" s="88"/>
      <c r="G9" s="278"/>
      <c r="H9" s="278"/>
      <c r="I9" s="335"/>
      <c r="J9" s="312"/>
      <c r="K9" s="296"/>
      <c r="L9" s="315"/>
      <c r="M9" s="297"/>
      <c r="N9" s="228"/>
      <c r="O9" s="337"/>
      <c r="P9" s="342">
        <f t="shared" si="0"/>
        <v>0</v>
      </c>
    </row>
    <row r="10" spans="1:21" ht="20.100000000000001" customHeight="1">
      <c r="A10" s="321"/>
      <c r="B10" s="356" t="s">
        <v>181</v>
      </c>
      <c r="C10" s="120" t="str">
        <f>JL!C27</f>
        <v>Zelené fazolky na kyselo, vařené vejce, vařené brambory (fazolky, máslo, mouka, smetana, kopr, ocet, cukr, vejce)</v>
      </c>
      <c r="D10" s="121" t="s">
        <v>47</v>
      </c>
      <c r="E10" s="121"/>
      <c r="F10" s="125" t="s">
        <v>47</v>
      </c>
      <c r="G10" s="298">
        <v>5</v>
      </c>
      <c r="H10" s="298"/>
      <c r="I10" s="336"/>
      <c r="J10" s="312"/>
      <c r="K10" s="296"/>
      <c r="L10" s="315"/>
      <c r="M10" s="297"/>
      <c r="N10" s="228"/>
      <c r="O10" s="338">
        <v>10</v>
      </c>
      <c r="P10" s="342">
        <f t="shared" si="0"/>
        <v>15</v>
      </c>
    </row>
    <row r="11" spans="1:21" ht="20.100000000000001" hidden="1" customHeight="1">
      <c r="A11" s="321"/>
      <c r="B11" s="356"/>
      <c r="C11" s="398"/>
      <c r="D11" s="121"/>
      <c r="E11" s="121"/>
      <c r="F11" s="399"/>
      <c r="G11" s="298"/>
      <c r="H11" s="298"/>
      <c r="I11" s="336"/>
      <c r="J11" s="312"/>
      <c r="K11" s="296"/>
      <c r="L11" s="315"/>
      <c r="M11" s="297"/>
      <c r="N11" s="228"/>
      <c r="O11" s="338"/>
      <c r="P11" s="342">
        <f t="shared" si="0"/>
        <v>0</v>
      </c>
    </row>
    <row r="12" spans="1:21" ht="20.100000000000001" customHeight="1" thickBot="1">
      <c r="A12" s="320"/>
      <c r="B12" s="356" t="str">
        <f>JL!D35</f>
        <v>11929, 10020</v>
      </c>
      <c r="C12" s="371" t="str">
        <f>JL!C32</f>
        <v>Kuřecí steak zapečený s broskví a sýrem, smažené hranolky (kuřecí prsa, kompot. broskve, sýr, mouka, cibule)</v>
      </c>
      <c r="D12" s="121"/>
      <c r="E12" s="121"/>
      <c r="F12" s="125" t="s">
        <v>47</v>
      </c>
      <c r="G12" s="298">
        <v>10</v>
      </c>
      <c r="H12" s="299"/>
      <c r="I12" s="336"/>
      <c r="J12" s="312"/>
      <c r="K12" s="296"/>
      <c r="L12" s="315"/>
      <c r="M12" s="297"/>
      <c r="N12" s="228"/>
      <c r="O12" s="338">
        <v>10</v>
      </c>
      <c r="P12" s="342">
        <f t="shared" si="0"/>
        <v>20</v>
      </c>
    </row>
    <row r="13" spans="1:21" ht="20.100000000000001" hidden="1" customHeight="1" thickBot="1">
      <c r="A13" s="321"/>
      <c r="B13" s="356"/>
      <c r="C13" s="370">
        <f>JL!C34</f>
        <v>0</v>
      </c>
      <c r="D13" s="190" t="s">
        <v>47</v>
      </c>
      <c r="E13" s="126"/>
      <c r="F13" s="125"/>
      <c r="G13" s="298"/>
      <c r="H13" s="298"/>
      <c r="I13" s="336"/>
      <c r="J13" s="312"/>
      <c r="K13" s="300"/>
      <c r="L13" s="316"/>
      <c r="M13" s="301"/>
      <c r="N13" s="302"/>
      <c r="O13" s="338"/>
      <c r="P13" s="343">
        <f t="shared" si="0"/>
        <v>0</v>
      </c>
    </row>
    <row r="14" spans="1:21" s="149" customFormat="1" ht="20.100000000000001" customHeight="1" thickBot="1">
      <c r="A14" s="127"/>
      <c r="B14" s="358"/>
      <c r="C14" s="188"/>
      <c r="D14" s="168"/>
      <c r="E14" s="147"/>
      <c r="F14" s="128"/>
      <c r="G14" s="148"/>
      <c r="H14" s="148"/>
      <c r="I14" s="147"/>
      <c r="J14" s="330"/>
      <c r="K14" s="217"/>
      <c r="L14" s="281"/>
      <c r="M14" s="220"/>
      <c r="N14" s="229"/>
      <c r="O14" s="129"/>
      <c r="P14" s="344"/>
    </row>
    <row r="15" spans="1:21" ht="19.5" customHeight="1" thickBot="1">
      <c r="A15" s="306"/>
      <c r="B15" s="359"/>
      <c r="C15" s="130"/>
      <c r="D15" s="191">
        <f>SUM(D7:D13)</f>
        <v>0</v>
      </c>
      <c r="E15" s="156"/>
      <c r="F15" s="159" t="e">
        <f>F13+F10+F9+F8+F7+F14</f>
        <v>#VALUE!</v>
      </c>
      <c r="G15" s="288">
        <f>SUM(G7:G14)</f>
        <v>60</v>
      </c>
      <c r="H15" s="288"/>
      <c r="I15" s="288">
        <f>SUM(I7:I14)</f>
        <v>0</v>
      </c>
      <c r="J15" s="157"/>
      <c r="K15" s="288">
        <f>SUM(K7:K14)</f>
        <v>25</v>
      </c>
      <c r="L15" s="303">
        <f>SUM(L7:L14)</f>
        <v>0</v>
      </c>
      <c r="M15" s="288">
        <f>SUM(M7:M14)</f>
        <v>0</v>
      </c>
      <c r="N15" s="288">
        <f>SUM(N7:N14)</f>
        <v>0</v>
      </c>
      <c r="O15" s="322">
        <f>O7+O8+O9+O10+O12+O13+O14</f>
        <v>105</v>
      </c>
      <c r="P15" s="345">
        <f>P7+P8+P10+P12+P14</f>
        <v>190</v>
      </c>
    </row>
    <row r="16" spans="1:21" s="143" customFormat="1" ht="23.25" customHeight="1">
      <c r="A16" s="319" t="s">
        <v>1</v>
      </c>
      <c r="B16" s="360"/>
      <c r="C16" s="140">
        <f>SUM(C4+1)</f>
        <v>45762</v>
      </c>
      <c r="D16" s="169" t="s">
        <v>47</v>
      </c>
      <c r="E16" s="141"/>
      <c r="F16" s="160"/>
      <c r="G16" s="142"/>
      <c r="H16" s="142"/>
      <c r="I16" s="192"/>
      <c r="J16" s="331"/>
      <c r="K16" s="304"/>
      <c r="L16" s="282"/>
      <c r="M16" s="305"/>
      <c r="N16" s="231"/>
      <c r="O16" s="164"/>
      <c r="P16" s="346"/>
    </row>
    <row r="17" spans="1:16" ht="20.100000000000001" customHeight="1">
      <c r="A17" s="320"/>
      <c r="B17" s="356">
        <v>8978</v>
      </c>
      <c r="C17" s="120" t="str">
        <f>REPT(JL!F12,1)</f>
        <v>Zeleninová s bulgurem</v>
      </c>
      <c r="D17" s="121" t="s">
        <v>47</v>
      </c>
      <c r="E17" s="121"/>
      <c r="F17" s="87"/>
      <c r="G17" s="122"/>
      <c r="H17" s="122"/>
      <c r="I17" s="333"/>
      <c r="J17" s="312"/>
      <c r="K17" s="293">
        <f>K26</f>
        <v>25</v>
      </c>
      <c r="L17" s="315"/>
      <c r="M17" s="294"/>
      <c r="N17" s="228"/>
      <c r="O17" s="166">
        <v>15</v>
      </c>
      <c r="P17" s="342">
        <f t="shared" ref="P17:P24" si="1">SUM(D17:O17)</f>
        <v>40</v>
      </c>
    </row>
    <row r="18" spans="1:16" ht="20.100000000000001" customHeight="1">
      <c r="A18" s="320"/>
      <c r="B18" s="356">
        <v>35078</v>
      </c>
      <c r="C18" s="120" t="str">
        <f>REPT(JL!F15,1)</f>
        <v>Drštková polévka</v>
      </c>
      <c r="D18" s="121" t="s">
        <v>47</v>
      </c>
      <c r="E18" s="121"/>
      <c r="F18" s="88"/>
      <c r="G18" s="123">
        <f>G26</f>
        <v>65</v>
      </c>
      <c r="H18" s="123"/>
      <c r="I18" s="334"/>
      <c r="J18" s="312"/>
      <c r="K18" s="293"/>
      <c r="L18" s="315"/>
      <c r="M18" s="294"/>
      <c r="N18" s="228"/>
      <c r="O18" s="166">
        <v>75</v>
      </c>
      <c r="P18" s="342">
        <f t="shared" si="1"/>
        <v>140</v>
      </c>
    </row>
    <row r="19" spans="1:16" ht="20.100000000000001" customHeight="1">
      <c r="A19" s="320"/>
      <c r="B19" s="357" t="s">
        <v>168</v>
      </c>
      <c r="C19" s="124" t="str">
        <f>JL!F19</f>
        <v>Vepřová kýta pikantní (Cikánská), vařené těstoviny (vepřové maso,  lečo, mouka, pepř, sůl, okurky, slanina)</v>
      </c>
      <c r="D19" s="121" t="s">
        <v>47</v>
      </c>
      <c r="E19" s="121"/>
      <c r="F19" s="88" t="s">
        <v>47</v>
      </c>
      <c r="G19" s="295">
        <v>10</v>
      </c>
      <c r="H19" s="295"/>
      <c r="I19" s="335"/>
      <c r="J19" s="312"/>
      <c r="K19" s="296"/>
      <c r="L19" s="317"/>
      <c r="M19" s="297"/>
      <c r="N19" s="228"/>
      <c r="O19" s="337">
        <v>20</v>
      </c>
      <c r="P19" s="342">
        <f t="shared" si="1"/>
        <v>30</v>
      </c>
    </row>
    <row r="20" spans="1:16" ht="20.100000000000001" customHeight="1">
      <c r="A20" s="320"/>
      <c r="B20" s="357" t="s">
        <v>180</v>
      </c>
      <c r="C20" s="216" t="str">
        <f>REPT(JL!F23,1)</f>
        <v>Hovězí pikantní guláš Flamendr s feferony, houskové knedlíky (hovězí maso, olej, cibule, mouka, paprika, česnek, protlak, feferonky, kapie)</v>
      </c>
      <c r="D20" s="121" t="s">
        <v>47</v>
      </c>
      <c r="E20" s="121"/>
      <c r="F20" s="88" t="s">
        <v>47</v>
      </c>
      <c r="G20" s="278">
        <v>15</v>
      </c>
      <c r="H20" s="278"/>
      <c r="I20" s="335"/>
      <c r="J20" s="312"/>
      <c r="K20" s="296"/>
      <c r="L20" s="317"/>
      <c r="M20" s="297"/>
      <c r="N20" s="228"/>
      <c r="O20" s="337">
        <v>30</v>
      </c>
      <c r="P20" s="342">
        <f t="shared" si="1"/>
        <v>45</v>
      </c>
    </row>
    <row r="21" spans="1:16" ht="20.100000000000001" hidden="1" customHeight="1">
      <c r="A21" s="320"/>
      <c r="B21" s="356">
        <v>0</v>
      </c>
      <c r="C21" s="120" t="e">
        <f>REPT(JL!#REF!,1)</f>
        <v>#REF!</v>
      </c>
      <c r="D21" s="121"/>
      <c r="E21" s="121"/>
      <c r="F21" s="88"/>
      <c r="G21" s="278"/>
      <c r="H21" s="278"/>
      <c r="I21" s="335"/>
      <c r="J21" s="312"/>
      <c r="K21" s="296"/>
      <c r="L21" s="315"/>
      <c r="M21" s="297"/>
      <c r="N21" s="228"/>
      <c r="O21" s="337"/>
      <c r="P21" s="342">
        <f t="shared" si="1"/>
        <v>0</v>
      </c>
    </row>
    <row r="22" spans="1:16" ht="20.100000000000001" customHeight="1">
      <c r="A22" s="321"/>
      <c r="B22" s="356">
        <v>11871</v>
      </c>
      <c r="C22" s="120" t="str">
        <f>JL!F27</f>
        <v>Kynuté meruňkové knedlíky s tvarohem, cukrem a máslem (mouka, vejce, kvasnice, cukr, mléko, meruňky, tvaroh)</v>
      </c>
      <c r="D22" s="121" t="s">
        <v>47</v>
      </c>
      <c r="E22" s="121"/>
      <c r="F22" s="125" t="s">
        <v>47</v>
      </c>
      <c r="G22" s="298">
        <v>10</v>
      </c>
      <c r="H22" s="298"/>
      <c r="I22" s="336"/>
      <c r="J22" s="312"/>
      <c r="K22" s="296">
        <v>25</v>
      </c>
      <c r="L22" s="315"/>
      <c r="M22" s="297"/>
      <c r="N22" s="228"/>
      <c r="O22" s="338">
        <v>15</v>
      </c>
      <c r="P22" s="342">
        <f t="shared" si="1"/>
        <v>50</v>
      </c>
    </row>
    <row r="23" spans="1:16" ht="20.100000000000001" customHeight="1">
      <c r="A23" s="426" t="s">
        <v>239</v>
      </c>
      <c r="B23" s="356" t="s">
        <v>248</v>
      </c>
      <c r="C23" s="431" t="str">
        <f>JL!E32</f>
        <v>KŘEHKÉ A VOŇAVÉ KUŘE, JASMÍNOVÁ RÝŽE
Alerg.: 1a,3,6,4,2,11   Cena: 00,00 / 000,00 KČ</v>
      </c>
      <c r="D23" s="121"/>
      <c r="E23" s="121"/>
      <c r="F23" s="125" t="s">
        <v>47</v>
      </c>
      <c r="G23" s="421"/>
      <c r="H23" s="298"/>
      <c r="I23" s="427"/>
      <c r="J23" s="428"/>
      <c r="K23" s="429"/>
      <c r="L23" s="430"/>
      <c r="M23" s="297"/>
      <c r="N23" s="228"/>
      <c r="O23" s="338">
        <v>40</v>
      </c>
      <c r="P23" s="342">
        <f t="shared" si="1"/>
        <v>40</v>
      </c>
    </row>
    <row r="24" spans="1:16" ht="20.100000000000001" customHeight="1" thickBot="1">
      <c r="A24" s="426" t="s">
        <v>239</v>
      </c>
      <c r="B24" s="356" t="s">
        <v>248</v>
      </c>
      <c r="C24" s="431" t="str">
        <f>JL!E34</f>
        <v>KHOR MOO YANG - PEČENÁ PIKANTNÍ KRKOVICE, ČÍNSKÉ NUDLE
Alerg.: 1a,3,6,4,2,11   Cena: 00,00 / 000,00 KČ</v>
      </c>
      <c r="D24" s="190" t="s">
        <v>47</v>
      </c>
      <c r="E24" s="126"/>
      <c r="F24" s="125" t="s">
        <v>47</v>
      </c>
      <c r="G24" s="422"/>
      <c r="H24" s="299"/>
      <c r="I24" s="413"/>
      <c r="J24" s="414"/>
      <c r="K24" s="415"/>
      <c r="L24" s="416"/>
      <c r="M24" s="297"/>
      <c r="N24" s="228"/>
      <c r="O24" s="338">
        <v>30</v>
      </c>
      <c r="P24" s="343">
        <f t="shared" si="1"/>
        <v>30</v>
      </c>
    </row>
    <row r="25" spans="1:16" s="149" customFormat="1" ht="20.100000000000001" customHeight="1" thickBot="1">
      <c r="A25" s="425" t="s">
        <v>252</v>
      </c>
      <c r="B25" s="424" t="s">
        <v>251</v>
      </c>
      <c r="C25" s="188" t="s">
        <v>250</v>
      </c>
      <c r="D25" s="168"/>
      <c r="E25" s="147"/>
      <c r="F25" s="128"/>
      <c r="G25" s="401">
        <v>30</v>
      </c>
      <c r="H25" s="148"/>
      <c r="I25" s="147"/>
      <c r="J25" s="330"/>
      <c r="K25" s="217"/>
      <c r="L25" s="281"/>
      <c r="M25" s="220"/>
      <c r="N25" s="229"/>
      <c r="O25" s="129"/>
      <c r="P25" s="432">
        <f>G25</f>
        <v>30</v>
      </c>
    </row>
    <row r="26" spans="1:16" ht="20.25" customHeight="1" thickBot="1">
      <c r="A26" s="306"/>
      <c r="B26" s="359"/>
      <c r="C26" s="131"/>
      <c r="D26" s="191">
        <f>SUM(D19:D24)</f>
        <v>0</v>
      </c>
      <c r="E26" s="156"/>
      <c r="F26" s="159" t="e">
        <f>F24+F22+F21+F20+F19+F25</f>
        <v>#VALUE!</v>
      </c>
      <c r="G26" s="288">
        <f>SUM(G19:G25)</f>
        <v>65</v>
      </c>
      <c r="H26" s="288"/>
      <c r="I26" s="288">
        <f>SUM(I19:I24)</f>
        <v>0</v>
      </c>
      <c r="J26" s="157"/>
      <c r="K26" s="218">
        <f>K24+K22+K21+K20+K19</f>
        <v>25</v>
      </c>
      <c r="L26" s="283"/>
      <c r="M26" s="221">
        <f>M24+M22+M21+M20+M19</f>
        <v>0</v>
      </c>
      <c r="N26" s="230"/>
      <c r="O26" s="167">
        <f>O19+O20+O21+O22+O23+O24</f>
        <v>135</v>
      </c>
      <c r="P26" s="345">
        <f>P24+P22+P20+P19+P25+P23</f>
        <v>225</v>
      </c>
    </row>
    <row r="27" spans="1:16" s="143" customFormat="1" ht="24.75" customHeight="1">
      <c r="A27" s="319" t="s">
        <v>2</v>
      </c>
      <c r="B27" s="360"/>
      <c r="C27" s="140">
        <f>SUM(C16+1)</f>
        <v>45763</v>
      </c>
      <c r="D27" s="169"/>
      <c r="E27" s="141"/>
      <c r="F27" s="160"/>
      <c r="G27" s="142"/>
      <c r="H27" s="142"/>
      <c r="I27" s="192"/>
      <c r="J27" s="331"/>
      <c r="K27" s="304"/>
      <c r="L27" s="282"/>
      <c r="M27" s="305"/>
      <c r="N27" s="231"/>
      <c r="O27" s="164"/>
      <c r="P27" s="346"/>
    </row>
    <row r="28" spans="1:16" ht="20.100000000000001" customHeight="1">
      <c r="A28" s="320"/>
      <c r="B28" s="356">
        <v>41097</v>
      </c>
      <c r="C28" s="120" t="str">
        <f>REPT(JL!I12,1)</f>
        <v>Hovězí vývar s těstovinovou rýží a zeleninou</v>
      </c>
      <c r="D28" s="121" t="s">
        <v>47</v>
      </c>
      <c r="E28" s="121"/>
      <c r="F28" s="87"/>
      <c r="G28" s="122">
        <f>G37</f>
        <v>65</v>
      </c>
      <c r="H28" s="122"/>
      <c r="I28" s="333"/>
      <c r="J28" s="312"/>
      <c r="K28" s="293"/>
      <c r="L28" s="315"/>
      <c r="M28" s="294"/>
      <c r="N28" s="228"/>
      <c r="O28" s="166">
        <v>20</v>
      </c>
      <c r="P28" s="342">
        <f t="shared" ref="P28:P34" si="2">SUM(D28:O28)</f>
        <v>85</v>
      </c>
    </row>
    <row r="29" spans="1:16" ht="20.100000000000001" customHeight="1">
      <c r="A29" s="320"/>
      <c r="B29" s="356">
        <v>11928</v>
      </c>
      <c r="C29" s="120" t="str">
        <f>REPT(JL!I15,1)</f>
        <v>Čočková s párkem</v>
      </c>
      <c r="D29" s="121" t="s">
        <v>47</v>
      </c>
      <c r="E29" s="121"/>
      <c r="F29" s="88"/>
      <c r="G29" s="123"/>
      <c r="H29" s="123"/>
      <c r="I29" s="334"/>
      <c r="J29" s="312"/>
      <c r="K29" s="293">
        <f>K37</f>
        <v>25</v>
      </c>
      <c r="L29" s="315"/>
      <c r="M29" s="294"/>
      <c r="N29" s="228"/>
      <c r="O29" s="166">
        <v>35</v>
      </c>
      <c r="P29" s="342">
        <f t="shared" si="2"/>
        <v>60</v>
      </c>
    </row>
    <row r="30" spans="1:16" ht="20.100000000000001" customHeight="1">
      <c r="A30" s="400" t="s">
        <v>208</v>
      </c>
      <c r="B30" s="357" t="s">
        <v>170</v>
      </c>
      <c r="C30" s="120" t="str">
        <f>REPT(JL!I19,1)</f>
        <v>Pečená vepřová krkovice, dušené zelí, bramborové knedlíky (vepřové, cibule, česnek, sůl, pepř, mouka, zelí, cukr)</v>
      </c>
      <c r="D30" s="121" t="s">
        <v>47</v>
      </c>
      <c r="E30" s="121"/>
      <c r="F30" s="88"/>
      <c r="G30" s="295">
        <v>20</v>
      </c>
      <c r="H30" s="295"/>
      <c r="I30" s="335"/>
      <c r="J30" s="312"/>
      <c r="K30" s="404">
        <v>25</v>
      </c>
      <c r="L30" s="402" t="s">
        <v>209</v>
      </c>
      <c r="M30" s="297"/>
      <c r="N30" s="228"/>
      <c r="O30" s="337">
        <v>50</v>
      </c>
      <c r="P30" s="342">
        <f t="shared" si="2"/>
        <v>95</v>
      </c>
    </row>
    <row r="31" spans="1:16" ht="20.100000000000001" customHeight="1">
      <c r="A31" s="320"/>
      <c r="B31" s="357" t="s">
        <v>176</v>
      </c>
      <c r="C31" s="120" t="str">
        <f>REPT(JL!I23,1)</f>
        <v>Ledvinky na cibulce, dušená rýže (vepřové ledvinky, cibule, mouka, pepř, sůl, kmín, slanina)</v>
      </c>
      <c r="D31" s="121" t="s">
        <v>47</v>
      </c>
      <c r="E31" s="121"/>
      <c r="F31" s="88"/>
      <c r="G31" s="278">
        <v>15</v>
      </c>
      <c r="H31" s="278"/>
      <c r="I31" s="335"/>
      <c r="J31" s="312"/>
      <c r="K31" s="296"/>
      <c r="L31" s="317"/>
      <c r="M31" s="297"/>
      <c r="N31" s="228"/>
      <c r="O31" s="337">
        <v>35</v>
      </c>
      <c r="P31" s="342">
        <f t="shared" si="2"/>
        <v>50</v>
      </c>
    </row>
    <row r="32" spans="1:16" ht="20.100000000000001" hidden="1" customHeight="1">
      <c r="A32" s="320"/>
      <c r="B32" s="356">
        <v>0</v>
      </c>
      <c r="C32" s="124" t="e">
        <f>REPT(JL!#REF!,1)</f>
        <v>#REF!</v>
      </c>
      <c r="D32" s="121"/>
      <c r="E32" s="121"/>
      <c r="F32" s="88"/>
      <c r="G32" s="278"/>
      <c r="H32" s="278"/>
      <c r="I32" s="335"/>
      <c r="J32" s="312"/>
      <c r="K32" s="296"/>
      <c r="L32" s="315"/>
      <c r="M32" s="297"/>
      <c r="N32" s="228"/>
      <c r="O32" s="337"/>
      <c r="P32" s="342">
        <f t="shared" si="2"/>
        <v>0</v>
      </c>
    </row>
    <row r="33" spans="1:16" ht="20.100000000000001" customHeight="1">
      <c r="A33" s="321"/>
      <c r="B33" s="356" t="s">
        <v>169</v>
      </c>
      <c r="C33" s="120" t="str">
        <f>JL!I27</f>
        <v>Špagety Napolitana s rajčatovou omáčkou, bazalkou a česnekem sypané sýrem (špagety, cibule, rajčata, oliv. olej, česnek, bylinky, rajč. passata, sýr)</v>
      </c>
      <c r="D33" s="121" t="s">
        <v>47</v>
      </c>
      <c r="E33" s="121"/>
      <c r="F33" s="125"/>
      <c r="G33" s="298">
        <v>10</v>
      </c>
      <c r="H33" s="298"/>
      <c r="I33" s="336"/>
      <c r="J33" s="312"/>
      <c r="K33" s="296"/>
      <c r="L33" s="315"/>
      <c r="M33" s="297"/>
      <c r="N33" s="228"/>
      <c r="O33" s="338">
        <v>10</v>
      </c>
      <c r="P33" s="342">
        <f t="shared" si="2"/>
        <v>20</v>
      </c>
    </row>
    <row r="34" spans="1:16" ht="20.100000000000001" hidden="1" customHeight="1">
      <c r="A34" s="320"/>
      <c r="B34" s="356">
        <v>0</v>
      </c>
      <c r="C34" s="120" t="e">
        <f>REPT(JL!#REF!,1)</f>
        <v>#REF!</v>
      </c>
      <c r="D34" s="121"/>
      <c r="E34" s="121"/>
      <c r="F34" s="125"/>
      <c r="G34" s="298"/>
      <c r="H34" s="298"/>
      <c r="I34" s="336"/>
      <c r="J34" s="312"/>
      <c r="K34" s="296"/>
      <c r="L34" s="315"/>
      <c r="M34" s="297"/>
      <c r="N34" s="228"/>
      <c r="O34" s="338"/>
      <c r="P34" s="342">
        <f t="shared" si="2"/>
        <v>0</v>
      </c>
    </row>
    <row r="35" spans="1:16" ht="20.100000000000001" customHeight="1" thickBot="1">
      <c r="A35" s="320"/>
      <c r="B35" s="356" t="s">
        <v>183</v>
      </c>
      <c r="C35" s="332" t="str">
        <f>JL!I32</f>
        <v>Živáňské ražniči z vepřové pečeně s pečenými bramborami ve slupce</v>
      </c>
      <c r="D35" s="190" t="s">
        <v>47</v>
      </c>
      <c r="E35" s="126"/>
      <c r="F35" s="125"/>
      <c r="G35" s="298">
        <v>20</v>
      </c>
      <c r="H35" s="299"/>
      <c r="I35" s="336"/>
      <c r="J35" s="312"/>
      <c r="K35" s="296"/>
      <c r="L35" s="315"/>
      <c r="M35" s="297"/>
      <c r="N35" s="228"/>
      <c r="O35" s="338">
        <v>20</v>
      </c>
      <c r="P35" s="347">
        <f t="shared" ref="P35" si="3">SUM(D35:O35)</f>
        <v>40</v>
      </c>
    </row>
    <row r="36" spans="1:16" s="149" customFormat="1" ht="20.100000000000001" customHeight="1" thickBot="1">
      <c r="A36" s="127"/>
      <c r="B36" s="358"/>
      <c r="C36" s="188"/>
      <c r="D36" s="168"/>
      <c r="E36" s="147"/>
      <c r="F36" s="128"/>
      <c r="G36" s="148"/>
      <c r="H36" s="148"/>
      <c r="I36" s="147"/>
      <c r="J36" s="330"/>
      <c r="K36" s="217"/>
      <c r="L36" s="281"/>
      <c r="M36" s="220"/>
      <c r="N36" s="229"/>
      <c r="O36" s="129"/>
      <c r="P36" s="344"/>
    </row>
    <row r="37" spans="1:16" ht="20.25" customHeight="1" thickBot="1">
      <c r="A37" s="306"/>
      <c r="B37" s="359"/>
      <c r="C37" s="130"/>
      <c r="D37" s="191">
        <f>SUM(D30:D35)</f>
        <v>0</v>
      </c>
      <c r="E37" s="156"/>
      <c r="F37" s="159">
        <f>F35+F33+F32+F31+F30+F36</f>
        <v>0</v>
      </c>
      <c r="G37" s="288">
        <f>SUM(G30:G36)</f>
        <v>65</v>
      </c>
      <c r="H37" s="288"/>
      <c r="I37" s="288">
        <f>SUM(I30:I35)</f>
        <v>0</v>
      </c>
      <c r="J37" s="157"/>
      <c r="K37" s="218">
        <f>K35+K33+K32+K31+K30</f>
        <v>25</v>
      </c>
      <c r="L37" s="283"/>
      <c r="M37" s="221">
        <f>M35+M33+M32+M31+M30</f>
        <v>0</v>
      </c>
      <c r="N37" s="230"/>
      <c r="O37" s="167">
        <f>O30+O31+O32+O33+O34+O35</f>
        <v>115</v>
      </c>
      <c r="P37" s="345">
        <f>P29+P30+P32+P34+P36</f>
        <v>155</v>
      </c>
    </row>
    <row r="38" spans="1:16" s="143" customFormat="1" ht="23.25" customHeight="1">
      <c r="A38" s="319" t="s">
        <v>3</v>
      </c>
      <c r="B38" s="360"/>
      <c r="C38" s="140">
        <f>SUM(C27+1)</f>
        <v>45764</v>
      </c>
      <c r="D38" s="169"/>
      <c r="E38" s="141"/>
      <c r="F38" s="160"/>
      <c r="G38" s="142"/>
      <c r="H38" s="142"/>
      <c r="I38" s="192"/>
      <c r="J38" s="331"/>
      <c r="K38" s="304"/>
      <c r="L38" s="282"/>
      <c r="M38" s="305"/>
      <c r="N38" s="231"/>
      <c r="O38" s="164"/>
      <c r="P38" s="346"/>
    </row>
    <row r="39" spans="1:16" ht="20.100000000000001" customHeight="1">
      <c r="A39" s="320"/>
      <c r="B39" s="356">
        <v>35051</v>
      </c>
      <c r="C39" s="120" t="str">
        <f>REPT(JL!L12,1)</f>
        <v>Hovězí se zeleninou a kapáním</v>
      </c>
      <c r="D39" s="121" t="s">
        <v>47</v>
      </c>
      <c r="E39" s="121"/>
      <c r="F39" s="87"/>
      <c r="G39" s="122"/>
      <c r="H39" s="122"/>
      <c r="I39" s="333"/>
      <c r="J39" s="312"/>
      <c r="K39" s="293"/>
      <c r="L39" s="315"/>
      <c r="M39" s="294"/>
      <c r="N39" s="228"/>
      <c r="O39" s="166">
        <v>25</v>
      </c>
      <c r="P39" s="342">
        <f t="shared" ref="P39:P46" si="4">SUM(D39:O39)</f>
        <v>25</v>
      </c>
    </row>
    <row r="40" spans="1:16" ht="20.100000000000001" customHeight="1">
      <c r="A40" s="320"/>
      <c r="B40" s="356">
        <v>11860</v>
      </c>
      <c r="C40" s="120" t="str">
        <f>REPT(JL!L15,1)</f>
        <v>ŠPENÁTOVÁ S VAJÍČKEM A SMETANOU</v>
      </c>
      <c r="D40" s="121" t="s">
        <v>47</v>
      </c>
      <c r="E40" s="121"/>
      <c r="F40" s="88"/>
      <c r="G40" s="123">
        <f>G48</f>
        <v>60</v>
      </c>
      <c r="H40" s="123"/>
      <c r="I40" s="334"/>
      <c r="J40" s="312"/>
      <c r="K40" s="293">
        <f>K42</f>
        <v>25</v>
      </c>
      <c r="L40" s="315"/>
      <c r="M40" s="294"/>
      <c r="N40" s="228"/>
      <c r="O40" s="166">
        <v>30</v>
      </c>
      <c r="P40" s="342">
        <f t="shared" si="4"/>
        <v>115</v>
      </c>
    </row>
    <row r="41" spans="1:16" ht="20.100000000000001" customHeight="1">
      <c r="A41" s="320"/>
      <c r="B41" s="357" t="s">
        <v>175</v>
      </c>
      <c r="C41" s="120" t="str">
        <f>REPT(JL!L19,1)</f>
        <v>PEČENÁ VEPŘOVÁ ROLÁDA S VAJEČNOU NÁPLNÍ, DUŠENÝ ŠPENÁT, ŠŤOUCHANÉ BRAMBORY PAŽITKOU</v>
      </c>
      <c r="D41" s="121" t="s">
        <v>47</v>
      </c>
      <c r="E41" s="121"/>
      <c r="F41" s="88"/>
      <c r="G41" s="295">
        <v>25</v>
      </c>
      <c r="H41" s="295"/>
      <c r="I41" s="335"/>
      <c r="J41" s="312"/>
      <c r="K41" s="296"/>
      <c r="L41" s="317"/>
      <c r="M41" s="297"/>
      <c r="N41" s="228"/>
      <c r="O41" s="337">
        <v>50</v>
      </c>
      <c r="P41" s="342">
        <f t="shared" si="4"/>
        <v>75</v>
      </c>
    </row>
    <row r="42" spans="1:16" ht="20.100000000000001" customHeight="1">
      <c r="A42" s="403" t="s">
        <v>241</v>
      </c>
      <c r="B42" s="357" t="s">
        <v>171</v>
      </c>
      <c r="C42" s="120" t="str">
        <f>REPT(JL!L23,1)</f>
        <v>VELIKONOČNÍ NÁDIVKA S UZENÝM MASEM A BYLINKAMI, KŘENOVÉ ZELÍ S CIBULKOU</v>
      </c>
      <c r="D42" s="121" t="s">
        <v>47</v>
      </c>
      <c r="E42" s="121"/>
      <c r="F42" s="88"/>
      <c r="G42" s="298">
        <v>10</v>
      </c>
      <c r="H42" s="278"/>
      <c r="I42" s="335"/>
      <c r="J42" s="312"/>
      <c r="K42" s="304">
        <v>25</v>
      </c>
      <c r="L42" s="423" t="s">
        <v>240</v>
      </c>
      <c r="M42" s="297"/>
      <c r="N42" s="228"/>
      <c r="O42" s="337">
        <v>20</v>
      </c>
      <c r="P42" s="342">
        <f t="shared" si="4"/>
        <v>55</v>
      </c>
    </row>
    <row r="43" spans="1:16" ht="20.100000000000001" hidden="1" customHeight="1">
      <c r="A43" s="320"/>
      <c r="B43" s="356">
        <v>0</v>
      </c>
      <c r="C43" s="120" t="e">
        <f>REPT(JL!#REF!,1)</f>
        <v>#REF!</v>
      </c>
      <c r="D43" s="121"/>
      <c r="E43" s="121"/>
      <c r="F43" s="88"/>
      <c r="G43" s="278"/>
      <c r="H43" s="278"/>
      <c r="I43" s="335"/>
      <c r="J43" s="312"/>
      <c r="K43" s="296"/>
      <c r="L43" s="315"/>
      <c r="M43" s="297"/>
      <c r="N43" s="228"/>
      <c r="O43" s="337"/>
      <c r="P43" s="342">
        <f t="shared" si="4"/>
        <v>0</v>
      </c>
    </row>
    <row r="44" spans="1:16" ht="20.100000000000001" customHeight="1">
      <c r="A44" s="321"/>
      <c r="B44" s="356" t="s">
        <v>172</v>
      </c>
      <c r="C44" s="120" t="str">
        <f>JL!L27</f>
        <v>TAGLIATELLE S PEČENOU CUKETOU A BAZALKOU SYPANÉ UZENÝM SÝREM</v>
      </c>
      <c r="D44" s="121" t="s">
        <v>47</v>
      </c>
      <c r="E44" s="121"/>
      <c r="F44" s="125"/>
      <c r="G44" s="298">
        <v>5</v>
      </c>
      <c r="H44" s="298"/>
      <c r="I44" s="336"/>
      <c r="J44" s="312"/>
      <c r="K44" s="296"/>
      <c r="L44" s="315"/>
      <c r="M44" s="297"/>
      <c r="N44" s="228"/>
      <c r="O44" s="338">
        <v>10</v>
      </c>
      <c r="P44" s="342">
        <f t="shared" si="4"/>
        <v>15</v>
      </c>
    </row>
    <row r="45" spans="1:16" ht="20.100000000000001" hidden="1" customHeight="1">
      <c r="A45" s="320"/>
      <c r="B45" s="356">
        <v>0</v>
      </c>
      <c r="C45" s="120" t="e">
        <f>REPT(JL!#REF!,1)</f>
        <v>#REF!</v>
      </c>
      <c r="D45" s="121"/>
      <c r="E45" s="121"/>
      <c r="F45" s="125"/>
      <c r="G45" s="298"/>
      <c r="H45" s="298"/>
      <c r="I45" s="336"/>
      <c r="J45" s="312"/>
      <c r="K45" s="296"/>
      <c r="L45" s="315"/>
      <c r="M45" s="297"/>
      <c r="N45" s="228"/>
      <c r="O45" s="338"/>
      <c r="P45" s="342">
        <f t="shared" si="4"/>
        <v>0</v>
      </c>
    </row>
    <row r="46" spans="1:16" ht="20.100000000000001" customHeight="1" thickBot="1">
      <c r="A46" s="321"/>
      <c r="B46" s="356">
        <v>22084</v>
      </c>
      <c r="C46" s="124" t="str">
        <f>REPT(JL!L32,1)</f>
        <v>PEČENÁ JEHNĚČÍ KÝTA, ČERVENÁ CIBULE S ROZMARÝNEM, DOMÁCÍ NOKY S PETRŽELKOU</v>
      </c>
      <c r="D46" s="190" t="s">
        <v>47</v>
      </c>
      <c r="E46" s="126"/>
      <c r="F46" s="125"/>
      <c r="G46" s="298">
        <v>20</v>
      </c>
      <c r="H46" s="299"/>
      <c r="I46" s="336"/>
      <c r="J46" s="312"/>
      <c r="K46" s="296"/>
      <c r="L46" s="315"/>
      <c r="M46" s="297"/>
      <c r="N46" s="228"/>
      <c r="O46" s="338">
        <v>20</v>
      </c>
      <c r="P46" s="343">
        <f t="shared" si="4"/>
        <v>40</v>
      </c>
    </row>
    <row r="47" spans="1:16" s="149" customFormat="1" ht="20.100000000000001" customHeight="1" thickBot="1">
      <c r="A47" s="127"/>
      <c r="B47" s="358"/>
      <c r="C47" s="188"/>
      <c r="D47" s="168"/>
      <c r="E47" s="147"/>
      <c r="F47" s="128"/>
      <c r="G47" s="148"/>
      <c r="H47" s="148"/>
      <c r="I47" s="147"/>
      <c r="J47" s="330"/>
      <c r="K47" s="217"/>
      <c r="L47" s="281"/>
      <c r="M47" s="220"/>
      <c r="N47" s="229"/>
      <c r="O47" s="129"/>
      <c r="P47" s="344"/>
    </row>
    <row r="48" spans="1:16" ht="20.100000000000001" customHeight="1" thickBot="1">
      <c r="A48" s="306"/>
      <c r="B48" s="359"/>
      <c r="C48" s="131"/>
      <c r="D48" s="191">
        <f>SUM(D41:D46)</f>
        <v>0</v>
      </c>
      <c r="E48" s="156"/>
      <c r="F48" s="159">
        <f>F46+F44+F43+F42+F41+F47</f>
        <v>0</v>
      </c>
      <c r="G48" s="288">
        <f>SUM(G41:G47)</f>
        <v>60</v>
      </c>
      <c r="H48" s="288"/>
      <c r="I48" s="288">
        <f>SUM(I41:I46)</f>
        <v>0</v>
      </c>
      <c r="J48" s="157"/>
      <c r="K48" s="218">
        <f>K46+K44+K43+K42+K41+K47</f>
        <v>25</v>
      </c>
      <c r="L48" s="283"/>
      <c r="M48" s="221">
        <f>M46+M44+M43+M42+M41</f>
        <v>0</v>
      </c>
      <c r="N48" s="230"/>
      <c r="O48" s="167">
        <f>O41+O42+O43+O44+O45+O46</f>
        <v>100</v>
      </c>
      <c r="P48" s="345">
        <f>P46+P44+P42+P41</f>
        <v>185</v>
      </c>
    </row>
    <row r="49" spans="1:17" s="143" customFormat="1" ht="2.1" customHeight="1">
      <c r="A49" s="319" t="s">
        <v>4</v>
      </c>
      <c r="B49" s="360"/>
      <c r="C49" s="140">
        <f>SUM(C38+1)</f>
        <v>45765</v>
      </c>
      <c r="D49" s="169"/>
      <c r="E49" s="141"/>
      <c r="F49" s="160"/>
      <c r="G49" s="142"/>
      <c r="H49" s="142"/>
      <c r="I49" s="192"/>
      <c r="J49" s="331"/>
      <c r="K49" s="304"/>
      <c r="L49" s="282"/>
      <c r="M49" s="305"/>
      <c r="N49" s="231"/>
      <c r="O49" s="164"/>
      <c r="P49" s="346"/>
    </row>
    <row r="50" spans="1:17" ht="2.1" customHeight="1">
      <c r="A50" s="320"/>
      <c r="B50" s="356">
        <v>8968</v>
      </c>
      <c r="C50" s="120" t="str">
        <f>REPT(JL!O12,1)</f>
        <v/>
      </c>
      <c r="D50" s="121" t="s">
        <v>47</v>
      </c>
      <c r="E50" s="121"/>
      <c r="F50" s="87"/>
      <c r="G50" s="122">
        <f>G60</f>
        <v>0</v>
      </c>
      <c r="H50" s="122"/>
      <c r="I50" s="333"/>
      <c r="J50" s="312"/>
      <c r="K50" s="293"/>
      <c r="L50" s="315"/>
      <c r="M50" s="294"/>
      <c r="N50" s="228"/>
      <c r="O50" s="166"/>
      <c r="P50" s="342">
        <f t="shared" ref="P50:P57" si="5">SUM(D50:O50)</f>
        <v>0</v>
      </c>
    </row>
    <row r="51" spans="1:17" ht="2.1" customHeight="1">
      <c r="A51" s="320"/>
      <c r="B51" s="356">
        <v>9037</v>
      </c>
      <c r="C51" s="120" t="str">
        <f>REPT(JL!O15,1)</f>
        <v/>
      </c>
      <c r="D51" s="121" t="s">
        <v>47</v>
      </c>
      <c r="E51" s="121"/>
      <c r="F51" s="88"/>
      <c r="G51" s="123"/>
      <c r="H51" s="123"/>
      <c r="I51" s="334"/>
      <c r="J51" s="312"/>
      <c r="K51" s="293"/>
      <c r="L51" s="315"/>
      <c r="M51" s="294"/>
      <c r="N51" s="228"/>
      <c r="O51" s="166"/>
      <c r="P51" s="342">
        <f t="shared" si="5"/>
        <v>0</v>
      </c>
    </row>
    <row r="52" spans="1:17" ht="2.1" customHeight="1">
      <c r="A52" s="320"/>
      <c r="B52" s="357" t="s">
        <v>174</v>
      </c>
      <c r="C52" s="418" t="str">
        <f>REPT(JL!O19,1)</f>
        <v/>
      </c>
      <c r="D52" s="121" t="s">
        <v>47</v>
      </c>
      <c r="E52" s="121"/>
      <c r="F52" s="88"/>
      <c r="G52" s="295"/>
      <c r="H52" s="295"/>
      <c r="I52" s="335"/>
      <c r="J52" s="312"/>
      <c r="K52" s="304"/>
      <c r="L52" s="405"/>
      <c r="M52" s="297"/>
      <c r="N52" s="228"/>
      <c r="O52" s="337"/>
      <c r="P52" s="342">
        <f t="shared" si="5"/>
        <v>0</v>
      </c>
    </row>
    <row r="53" spans="1:17" ht="2.1" customHeight="1">
      <c r="A53" s="320"/>
      <c r="B53" s="357">
        <v>9907</v>
      </c>
      <c r="C53" s="120" t="str">
        <f>REPT(JL!O23,1)</f>
        <v/>
      </c>
      <c r="D53" s="121" t="s">
        <v>47</v>
      </c>
      <c r="E53" s="121"/>
      <c r="F53" s="88"/>
      <c r="G53" s="278"/>
      <c r="H53" s="278"/>
      <c r="I53" s="335"/>
      <c r="J53" s="312"/>
      <c r="K53" s="296"/>
      <c r="L53" s="317"/>
      <c r="M53" s="297"/>
      <c r="N53" s="228"/>
      <c r="O53" s="337"/>
      <c r="P53" s="342">
        <f t="shared" si="5"/>
        <v>0</v>
      </c>
    </row>
    <row r="54" spans="1:17" ht="2.1" customHeight="1">
      <c r="A54" s="320"/>
      <c r="B54" s="356">
        <v>0</v>
      </c>
      <c r="C54" s="124" t="e">
        <f>REPT(JL!#REF!,1)</f>
        <v>#REF!</v>
      </c>
      <c r="D54" s="121"/>
      <c r="E54" s="121"/>
      <c r="F54" s="88"/>
      <c r="G54" s="278"/>
      <c r="H54" s="278"/>
      <c r="I54" s="335"/>
      <c r="J54" s="312"/>
      <c r="K54" s="296"/>
      <c r="L54" s="315"/>
      <c r="M54" s="297"/>
      <c r="N54" s="228"/>
      <c r="O54" s="337"/>
      <c r="P54" s="342">
        <f t="shared" si="5"/>
        <v>0</v>
      </c>
    </row>
    <row r="55" spans="1:17" ht="2.1" customHeight="1">
      <c r="A55" s="321"/>
      <c r="B55" s="356" t="s">
        <v>173</v>
      </c>
      <c r="C55" s="120">
        <f>JL!O27</f>
        <v>0</v>
      </c>
      <c r="D55" s="121" t="s">
        <v>47</v>
      </c>
      <c r="E55" s="121"/>
      <c r="F55" s="125"/>
      <c r="G55" s="298"/>
      <c r="H55" s="298"/>
      <c r="I55" s="336"/>
      <c r="J55" s="312"/>
      <c r="K55" s="296"/>
      <c r="L55" s="315"/>
      <c r="M55" s="297"/>
      <c r="N55" s="228"/>
      <c r="O55" s="338"/>
      <c r="P55" s="342">
        <f t="shared" si="5"/>
        <v>0</v>
      </c>
    </row>
    <row r="56" spans="1:17" ht="2.1" customHeight="1">
      <c r="A56" s="320"/>
      <c r="B56" s="356">
        <v>0</v>
      </c>
      <c r="C56" s="120" t="e">
        <f>REPT(JL!#REF!,1)</f>
        <v>#REF!</v>
      </c>
      <c r="D56" s="121"/>
      <c r="E56" s="121"/>
      <c r="F56" s="125"/>
      <c r="G56" s="298"/>
      <c r="H56" s="298"/>
      <c r="I56" s="336"/>
      <c r="J56" s="312"/>
      <c r="K56" s="296"/>
      <c r="L56" s="315"/>
      <c r="M56" s="297"/>
      <c r="N56" s="228"/>
      <c r="O56" s="338"/>
      <c r="P56" s="342">
        <f t="shared" si="5"/>
        <v>0</v>
      </c>
    </row>
    <row r="57" spans="1:17" ht="2.1" customHeight="1" thickBot="1">
      <c r="A57" s="321"/>
      <c r="B57" s="356" t="s">
        <v>179</v>
      </c>
      <c r="C57" s="124" t="str">
        <f>REPT(JL!O32,1)</f>
        <v/>
      </c>
      <c r="D57" s="190" t="s">
        <v>47</v>
      </c>
      <c r="E57" s="126"/>
      <c r="F57" s="125"/>
      <c r="G57" s="298"/>
      <c r="H57" s="299"/>
      <c r="I57" s="336"/>
      <c r="J57" s="312"/>
      <c r="K57" s="296"/>
      <c r="L57" s="315"/>
      <c r="M57" s="297"/>
      <c r="N57" s="228"/>
      <c r="O57" s="338"/>
      <c r="P57" s="343">
        <f t="shared" si="5"/>
        <v>0</v>
      </c>
    </row>
    <row r="58" spans="1:17" s="149" customFormat="1" ht="2.1" customHeight="1" thickBot="1">
      <c r="A58" s="127"/>
      <c r="B58" s="358"/>
      <c r="C58" s="188"/>
      <c r="D58" s="168"/>
      <c r="E58" s="147"/>
      <c r="F58" s="128"/>
      <c r="G58" s="148"/>
      <c r="H58" s="148"/>
      <c r="I58" s="147"/>
      <c r="J58" s="330"/>
      <c r="K58" s="217"/>
      <c r="L58" s="281"/>
      <c r="M58" s="220"/>
      <c r="N58" s="229"/>
      <c r="O58" s="129"/>
      <c r="P58" s="344"/>
    </row>
    <row r="59" spans="1:17" ht="2.1" customHeight="1" thickBot="1">
      <c r="A59" s="3" t="s">
        <v>5</v>
      </c>
      <c r="B59" s="353"/>
      <c r="C59" s="258"/>
      <c r="D59" s="191">
        <f>SUM(D52:D57)</f>
        <v>0</v>
      </c>
      <c r="E59" s="156"/>
      <c r="F59" s="159">
        <f>F57+F55+F54+F53+F52+F58</f>
        <v>0</v>
      </c>
      <c r="G59" s="288">
        <f>SUM(G52:G58)</f>
        <v>0</v>
      </c>
      <c r="H59" s="288"/>
      <c r="I59" s="288">
        <f>SUM(I52:I57)</f>
        <v>0</v>
      </c>
      <c r="J59" s="157"/>
      <c r="K59" s="218">
        <f>K57+K55+K54+K53+K52+K58</f>
        <v>0</v>
      </c>
      <c r="L59" s="283"/>
      <c r="M59" s="221">
        <f>M57+M55+M54+M53+M52</f>
        <v>0</v>
      </c>
      <c r="N59" s="230"/>
      <c r="O59" s="167">
        <f>O52+O53+O54+O55+O56+O57</f>
        <v>0</v>
      </c>
      <c r="P59" s="345">
        <f>P58+P57+P55+P53+P52</f>
        <v>0</v>
      </c>
      <c r="Q59" s="132"/>
    </row>
    <row r="60" spans="1:17" s="152" customFormat="1" ht="21" customHeight="1" thickBot="1">
      <c r="A60" s="150" t="s">
        <v>9</v>
      </c>
      <c r="B60" s="354"/>
      <c r="C60" s="151"/>
      <c r="D60" s="170" t="s">
        <v>47</v>
      </c>
      <c r="E60" s="153"/>
      <c r="F60" s="161"/>
      <c r="G60" s="154"/>
      <c r="H60" s="154"/>
      <c r="I60" s="194"/>
      <c r="J60" s="153"/>
      <c r="K60" s="219"/>
      <c r="L60" s="284"/>
      <c r="M60" s="222"/>
      <c r="N60" s="224"/>
      <c r="O60" s="155"/>
      <c r="P60" s="348"/>
    </row>
    <row r="61" spans="1:17" s="171" customFormat="1" ht="9" customHeight="1">
      <c r="A61" s="232"/>
      <c r="B61" s="355"/>
      <c r="C61" s="172"/>
      <c r="D61" s="173">
        <f>D59+D48+D37+D26+D15</f>
        <v>0</v>
      </c>
      <c r="E61" s="173"/>
      <c r="F61" s="173" t="e">
        <f>F59+F48+F37+F26+F15</f>
        <v>#VALUE!</v>
      </c>
      <c r="G61" s="173"/>
      <c r="H61" s="173"/>
      <c r="I61" s="174">
        <f>I59+I48+I37+I26+I15</f>
        <v>0</v>
      </c>
      <c r="J61" s="174"/>
      <c r="K61" s="174">
        <f>K59+K48+K37+K26+K15</f>
        <v>100</v>
      </c>
      <c r="L61" s="285"/>
      <c r="M61" s="174">
        <f>M59+M48+M37+M26+M15</f>
        <v>0</v>
      </c>
      <c r="N61" s="225"/>
      <c r="O61" s="175">
        <f>O59+O48+O37+O26+O15</f>
        <v>455</v>
      </c>
      <c r="P61" s="349" t="s">
        <v>65</v>
      </c>
    </row>
    <row r="62" spans="1:17" s="171" customFormat="1" ht="9" customHeight="1">
      <c r="A62" s="632"/>
      <c r="B62" s="632"/>
      <c r="C62" s="632"/>
      <c r="D62" s="173">
        <f t="shared" ref="D62:P62" si="6">D59+D48+D37+D26+D15</f>
        <v>0</v>
      </c>
      <c r="E62" s="173">
        <f t="shared" si="6"/>
        <v>0</v>
      </c>
      <c r="F62" s="173" t="e">
        <f t="shared" si="6"/>
        <v>#VALUE!</v>
      </c>
      <c r="G62" s="173">
        <f t="shared" si="6"/>
        <v>250</v>
      </c>
      <c r="H62" s="173"/>
      <c r="I62" s="173">
        <f t="shared" si="6"/>
        <v>0</v>
      </c>
      <c r="J62" s="173">
        <f t="shared" si="6"/>
        <v>0</v>
      </c>
      <c r="K62" s="173">
        <f t="shared" si="6"/>
        <v>100</v>
      </c>
      <c r="L62" s="286">
        <f t="shared" si="6"/>
        <v>0</v>
      </c>
      <c r="M62" s="173">
        <f t="shared" si="6"/>
        <v>0</v>
      </c>
      <c r="N62" s="226">
        <f t="shared" si="6"/>
        <v>0</v>
      </c>
      <c r="O62" s="173">
        <f t="shared" si="6"/>
        <v>455</v>
      </c>
      <c r="P62" s="350">
        <f t="shared" si="6"/>
        <v>755</v>
      </c>
    </row>
    <row r="63" spans="1:17" s="171" customFormat="1" ht="9" customHeight="1">
      <c r="A63" s="632"/>
      <c r="B63" s="632"/>
      <c r="C63" s="632"/>
      <c r="D63" s="173">
        <f>D62/5</f>
        <v>0</v>
      </c>
      <c r="E63" s="173">
        <f t="shared" ref="E63:N63" si="7">E62/5</f>
        <v>0</v>
      </c>
      <c r="F63" s="173" t="e">
        <f t="shared" si="7"/>
        <v>#VALUE!</v>
      </c>
      <c r="G63" s="173">
        <f>G62/4</f>
        <v>62.5</v>
      </c>
      <c r="H63" s="173"/>
      <c r="I63" s="173">
        <f>I62/4</f>
        <v>0</v>
      </c>
      <c r="J63" s="173">
        <f>J62/4</f>
        <v>0</v>
      </c>
      <c r="K63" s="173">
        <f>K62/4</f>
        <v>25</v>
      </c>
      <c r="L63" s="286">
        <f>L62/4</f>
        <v>0</v>
      </c>
      <c r="M63" s="173">
        <f t="shared" si="7"/>
        <v>0</v>
      </c>
      <c r="N63" s="226">
        <f t="shared" si="7"/>
        <v>0</v>
      </c>
      <c r="O63" s="173">
        <f>O62/4</f>
        <v>113.75</v>
      </c>
      <c r="P63" s="351">
        <f>P62/4</f>
        <v>188.75</v>
      </c>
    </row>
    <row r="64" spans="1:17" ht="170.25" customHeight="1">
      <c r="A64" s="632"/>
      <c r="B64" s="632"/>
      <c r="C64" s="632"/>
    </row>
  </sheetData>
  <mergeCells count="3">
    <mergeCell ref="A1:P1"/>
    <mergeCell ref="A2:C3"/>
    <mergeCell ref="A62:C64"/>
  </mergeCells>
  <printOptions horizontalCentered="1"/>
  <pageMargins left="0.39370078740157483" right="0.39370078740157483" top="0" bottom="0" header="0" footer="0"/>
  <pageSetup paperSize="9" scale="49" orientation="portrait" r:id="rId1"/>
  <headerFooter>
    <oddFooter>&amp;L&amp;K00-014&amp;D&amp;C&amp;P&amp;R&amp;F</oddFooter>
  </headerFooter>
  <rowBreaks count="1" manualBreakCount="1">
    <brk id="59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5" t="s">
        <v>56</v>
      </c>
      <c r="B9" s="136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5" t="s">
        <v>57</v>
      </c>
      <c r="B10" s="136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5" t="s">
        <v>76</v>
      </c>
      <c r="B11" s="137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5" t="s">
        <v>77</v>
      </c>
      <c r="B12" s="138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5" t="s">
        <v>71</v>
      </c>
      <c r="B13" s="138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5" t="s">
        <v>72</v>
      </c>
      <c r="B14" s="139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5" t="s">
        <v>56</v>
      </c>
      <c r="B36" s="136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5" t="s">
        <v>57</v>
      </c>
      <c r="B37" s="136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5" t="s">
        <v>76</v>
      </c>
      <c r="B38" s="137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5" t="s">
        <v>77</v>
      </c>
      <c r="B39" s="138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5" t="s">
        <v>71</v>
      </c>
      <c r="B40" s="138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5" t="s">
        <v>72</v>
      </c>
      <c r="B41" s="139"/>
      <c r="C41" s="102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5" t="s">
        <v>56</v>
      </c>
      <c r="B63" s="136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5" t="s">
        <v>57</v>
      </c>
      <c r="B64" s="136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5" t="s">
        <v>76</v>
      </c>
      <c r="B65" s="137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5" t="s">
        <v>77</v>
      </c>
      <c r="B66" s="138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5" t="s">
        <v>71</v>
      </c>
      <c r="B67" s="138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5" t="s">
        <v>72</v>
      </c>
      <c r="B68" s="139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5" t="s">
        <v>56</v>
      </c>
      <c r="B90" s="136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5" t="s">
        <v>57</v>
      </c>
      <c r="B91" s="136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5" t="s">
        <v>76</v>
      </c>
      <c r="B92" s="137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5" t="s">
        <v>77</v>
      </c>
      <c r="B93" s="138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5" t="s">
        <v>71</v>
      </c>
      <c r="B94" s="138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5" t="s">
        <v>72</v>
      </c>
      <c r="B95" s="139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5" t="s">
        <v>56</v>
      </c>
      <c r="B117" s="136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5" t="s">
        <v>57</v>
      </c>
      <c r="B118" s="136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5" t="s">
        <v>76</v>
      </c>
      <c r="B119" s="137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5" t="s">
        <v>77</v>
      </c>
      <c r="B120" s="138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5" t="s">
        <v>71</v>
      </c>
      <c r="B121" s="138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5" t="s">
        <v>72</v>
      </c>
      <c r="B122" s="139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>
        <f>JL!F32</f>
        <v>0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45761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372" t="s">
        <v>199</v>
      </c>
      <c r="B4" s="373" t="s">
        <v>200</v>
      </c>
      <c r="C4" s="372" t="s">
        <v>201</v>
      </c>
      <c r="D4" s="374"/>
      <c r="E4" s="640" t="s">
        <v>202</v>
      </c>
      <c r="F4" s="641"/>
      <c r="G4" s="641"/>
      <c r="H4" s="641"/>
      <c r="I4" s="375"/>
      <c r="J4" s="375"/>
      <c r="K4" s="374"/>
      <c r="L4" s="376" t="s">
        <v>203</v>
      </c>
      <c r="M4" s="374"/>
    </row>
    <row r="5" spans="1:13" ht="18" customHeight="1">
      <c r="A5" s="638" t="s">
        <v>204</v>
      </c>
      <c r="B5" s="639"/>
      <c r="C5" s="377" t="s">
        <v>16</v>
      </c>
      <c r="D5" s="378"/>
      <c r="E5" s="379" t="s">
        <v>17</v>
      </c>
      <c r="F5" s="380" t="s">
        <v>18</v>
      </c>
      <c r="G5" s="381" t="s">
        <v>19</v>
      </c>
      <c r="H5" s="381"/>
      <c r="I5" s="382" t="s">
        <v>20</v>
      </c>
      <c r="J5" s="382" t="s">
        <v>21</v>
      </c>
      <c r="K5" s="378"/>
      <c r="L5" s="383" t="s">
        <v>22</v>
      </c>
      <c r="M5" s="384"/>
    </row>
    <row r="6" spans="1:13" ht="15.75" customHeight="1">
      <c r="A6" s="385"/>
      <c r="B6" s="375"/>
      <c r="C6" s="372"/>
      <c r="D6" s="374"/>
      <c r="E6" s="386" t="s">
        <v>23</v>
      </c>
      <c r="F6" s="387"/>
      <c r="G6" s="388" t="s">
        <v>24</v>
      </c>
      <c r="H6" s="379" t="s">
        <v>5</v>
      </c>
      <c r="I6" s="382" t="s">
        <v>25</v>
      </c>
      <c r="J6" s="389" t="s">
        <v>26</v>
      </c>
      <c r="K6" s="374"/>
      <c r="L6" s="386" t="s">
        <v>27</v>
      </c>
      <c r="M6" s="390" t="s">
        <v>28</v>
      </c>
    </row>
    <row r="7" spans="1:13">
      <c r="A7" s="391"/>
      <c r="B7" s="392"/>
      <c r="C7" s="393"/>
      <c r="D7" s="394"/>
      <c r="E7" s="392"/>
      <c r="F7" s="395"/>
      <c r="G7" s="393"/>
      <c r="H7" s="392"/>
      <c r="I7" s="382"/>
      <c r="J7" s="382"/>
      <c r="K7" s="394"/>
      <c r="L7" s="396" t="s">
        <v>29</v>
      </c>
      <c r="M7" s="397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633"/>
      <c r="D15" s="634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35" t="s">
        <v>46</v>
      </c>
      <c r="B27" s="636"/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45762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372" t="s">
        <v>199</v>
      </c>
      <c r="B31" s="373" t="s">
        <v>200</v>
      </c>
      <c r="C31" s="372" t="s">
        <v>201</v>
      </c>
      <c r="D31" s="374"/>
      <c r="E31" s="640" t="s">
        <v>202</v>
      </c>
      <c r="F31" s="641"/>
      <c r="G31" s="641"/>
      <c r="H31" s="641"/>
      <c r="I31" s="375"/>
      <c r="J31" s="375"/>
      <c r="K31" s="374"/>
      <c r="L31" s="376" t="s">
        <v>203</v>
      </c>
      <c r="M31" s="374"/>
    </row>
    <row r="32" spans="1:13" ht="18" customHeight="1">
      <c r="A32" s="638" t="s">
        <v>204</v>
      </c>
      <c r="B32" s="639"/>
      <c r="C32" s="377" t="s">
        <v>16</v>
      </c>
      <c r="D32" s="378"/>
      <c r="E32" s="379" t="s">
        <v>17</v>
      </c>
      <c r="F32" s="380" t="s">
        <v>18</v>
      </c>
      <c r="G32" s="381" t="s">
        <v>19</v>
      </c>
      <c r="H32" s="381"/>
      <c r="I32" s="382" t="s">
        <v>20</v>
      </c>
      <c r="J32" s="382" t="s">
        <v>21</v>
      </c>
      <c r="K32" s="378"/>
      <c r="L32" s="383" t="s">
        <v>22</v>
      </c>
      <c r="M32" s="384"/>
    </row>
    <row r="33" spans="1:13" ht="15.75" customHeight="1">
      <c r="A33" s="385"/>
      <c r="B33" s="375"/>
      <c r="C33" s="372"/>
      <c r="D33" s="374"/>
      <c r="E33" s="386" t="s">
        <v>23</v>
      </c>
      <c r="F33" s="387"/>
      <c r="G33" s="388" t="s">
        <v>24</v>
      </c>
      <c r="H33" s="379" t="s">
        <v>5</v>
      </c>
      <c r="I33" s="382" t="s">
        <v>25</v>
      </c>
      <c r="J33" s="389" t="s">
        <v>26</v>
      </c>
      <c r="K33" s="374"/>
      <c r="L33" s="386" t="s">
        <v>27</v>
      </c>
      <c r="M33" s="390" t="s">
        <v>28</v>
      </c>
    </row>
    <row r="34" spans="1:13">
      <c r="A34" s="391"/>
      <c r="B34" s="392"/>
      <c r="C34" s="393"/>
      <c r="D34" s="394"/>
      <c r="E34" s="392"/>
      <c r="F34" s="395"/>
      <c r="G34" s="393"/>
      <c r="H34" s="392"/>
      <c r="I34" s="382"/>
      <c r="J34" s="382"/>
      <c r="K34" s="394"/>
      <c r="L34" s="396" t="s">
        <v>29</v>
      </c>
      <c r="M34" s="397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Vepřová kýta pikantní (Cikánská), vařené těstoviny (vepřové maso,  lečo, mouka, pepř, sůl, okurky, slanina)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Hovězí pikantní guláš Flamendr s feferony, houskové knedlíky (hovězí maso, olej, cibule, mouka, paprika, česnek, protlak, feferonky, kapie)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79" t="s">
        <v>83</v>
      </c>
      <c r="B41" s="183"/>
      <c r="C41" s="102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633"/>
      <c r="D42" s="634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35" t="s">
        <v>46</v>
      </c>
      <c r="B54" s="636"/>
      <c r="C54" s="636"/>
      <c r="D54" s="636"/>
      <c r="E54" s="636"/>
      <c r="F54" s="636"/>
      <c r="G54" s="636"/>
      <c r="H54" s="636"/>
      <c r="I54" s="636"/>
      <c r="J54" s="636"/>
      <c r="K54" s="636"/>
      <c r="L54" s="636"/>
      <c r="M54" s="637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45763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372" t="s">
        <v>199</v>
      </c>
      <c r="B58" s="373" t="s">
        <v>200</v>
      </c>
      <c r="C58" s="372" t="s">
        <v>201</v>
      </c>
      <c r="D58" s="374"/>
      <c r="E58" s="640" t="s">
        <v>202</v>
      </c>
      <c r="F58" s="641"/>
      <c r="G58" s="641"/>
      <c r="H58" s="641"/>
      <c r="I58" s="375"/>
      <c r="J58" s="375"/>
      <c r="K58" s="374"/>
      <c r="L58" s="376" t="s">
        <v>203</v>
      </c>
      <c r="M58" s="374"/>
    </row>
    <row r="59" spans="1:13" ht="18" customHeight="1">
      <c r="A59" s="638" t="s">
        <v>204</v>
      </c>
      <c r="B59" s="639"/>
      <c r="C59" s="377" t="s">
        <v>16</v>
      </c>
      <c r="D59" s="378"/>
      <c r="E59" s="379" t="s">
        <v>17</v>
      </c>
      <c r="F59" s="380" t="s">
        <v>18</v>
      </c>
      <c r="G59" s="381" t="s">
        <v>19</v>
      </c>
      <c r="H59" s="381"/>
      <c r="I59" s="382" t="s">
        <v>20</v>
      </c>
      <c r="J59" s="382" t="s">
        <v>21</v>
      </c>
      <c r="K59" s="378"/>
      <c r="L59" s="383" t="s">
        <v>22</v>
      </c>
      <c r="M59" s="384"/>
    </row>
    <row r="60" spans="1:13" ht="15.75" customHeight="1">
      <c r="A60" s="385"/>
      <c r="B60" s="375"/>
      <c r="C60" s="372"/>
      <c r="D60" s="374"/>
      <c r="E60" s="386" t="s">
        <v>23</v>
      </c>
      <c r="F60" s="387"/>
      <c r="G60" s="388" t="s">
        <v>24</v>
      </c>
      <c r="H60" s="379" t="s">
        <v>5</v>
      </c>
      <c r="I60" s="382" t="s">
        <v>25</v>
      </c>
      <c r="J60" s="389" t="s">
        <v>26</v>
      </c>
      <c r="K60" s="374"/>
      <c r="L60" s="386" t="s">
        <v>27</v>
      </c>
      <c r="M60" s="390" t="s">
        <v>28</v>
      </c>
    </row>
    <row r="61" spans="1:13">
      <c r="A61" s="391"/>
      <c r="B61" s="392"/>
      <c r="C61" s="393"/>
      <c r="D61" s="394"/>
      <c r="E61" s="392"/>
      <c r="F61" s="395"/>
      <c r="G61" s="393"/>
      <c r="H61" s="392"/>
      <c r="I61" s="382"/>
      <c r="J61" s="382"/>
      <c r="K61" s="394"/>
      <c r="L61" s="396" t="s">
        <v>29</v>
      </c>
      <c r="M61" s="397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Špagety Napolitana s rajčatovou omáčkou, bazalkou a česnekem sypané sýrem (špagety, cibule, rajčata, oliv. olej, česnek, bylinky, rajč. passata, sýr)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633"/>
      <c r="D69" s="634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35" t="s">
        <v>46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7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45764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372" t="s">
        <v>199</v>
      </c>
      <c r="B85" s="373" t="s">
        <v>200</v>
      </c>
      <c r="C85" s="372" t="s">
        <v>201</v>
      </c>
      <c r="D85" s="374"/>
      <c r="E85" s="640" t="s">
        <v>202</v>
      </c>
      <c r="F85" s="641"/>
      <c r="G85" s="641"/>
      <c r="H85" s="641"/>
      <c r="I85" s="375"/>
      <c r="J85" s="375"/>
      <c r="K85" s="374"/>
      <c r="L85" s="376" t="s">
        <v>203</v>
      </c>
      <c r="M85" s="374"/>
    </row>
    <row r="86" spans="1:13" ht="18" customHeight="1">
      <c r="A86" s="638" t="s">
        <v>204</v>
      </c>
      <c r="B86" s="639"/>
      <c r="C86" s="377" t="s">
        <v>16</v>
      </c>
      <c r="D86" s="378"/>
      <c r="E86" s="379" t="s">
        <v>17</v>
      </c>
      <c r="F86" s="380" t="s">
        <v>18</v>
      </c>
      <c r="G86" s="381" t="s">
        <v>19</v>
      </c>
      <c r="H86" s="381"/>
      <c r="I86" s="382" t="s">
        <v>20</v>
      </c>
      <c r="J86" s="382" t="s">
        <v>21</v>
      </c>
      <c r="K86" s="378"/>
      <c r="L86" s="383" t="s">
        <v>22</v>
      </c>
      <c r="M86" s="384"/>
    </row>
    <row r="87" spans="1:13" ht="15.75" customHeight="1">
      <c r="A87" s="385"/>
      <c r="B87" s="375"/>
      <c r="C87" s="372"/>
      <c r="D87" s="374"/>
      <c r="E87" s="386" t="s">
        <v>23</v>
      </c>
      <c r="F87" s="387"/>
      <c r="G87" s="388" t="s">
        <v>24</v>
      </c>
      <c r="H87" s="379" t="s">
        <v>5</v>
      </c>
      <c r="I87" s="382" t="s">
        <v>25</v>
      </c>
      <c r="J87" s="389" t="s">
        <v>26</v>
      </c>
      <c r="K87" s="374"/>
      <c r="L87" s="386" t="s">
        <v>27</v>
      </c>
      <c r="M87" s="390" t="s">
        <v>28</v>
      </c>
    </row>
    <row r="88" spans="1:13">
      <c r="A88" s="391"/>
      <c r="B88" s="392"/>
      <c r="C88" s="393"/>
      <c r="D88" s="394"/>
      <c r="E88" s="392"/>
      <c r="F88" s="395"/>
      <c r="G88" s="393"/>
      <c r="H88" s="392"/>
      <c r="I88" s="382"/>
      <c r="J88" s="382"/>
      <c r="K88" s="394"/>
      <c r="L88" s="396" t="s">
        <v>29</v>
      </c>
      <c r="M88" s="397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ŠPENÁTOVÁ S VAJÍČKEM A SMETANOU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PEČENÁ VEPŘOVÁ ROLÁDA S VAJEČNOU NÁPLNÍ, DUŠENÝ ŠPENÁT, ŠŤOUCHANÉ BRAMBORY PAŽITKOU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VELIKONOČNÍ NÁDIVKA S UZENÝM MASEM A BYLINKAMI, KŘENOVÉ ZELÍ S CIBULKOU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TAGLIATELLE S PEČENOU CUKETOU A BAZALKOU SYPANÉ UZENÝM SÝREM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PEČENÁ JEHNĚČÍ KÝTA, ČERVENÁ CIBULE S ROZMARÝNEM, DOMÁCÍ NOKY S PETRŽELKOU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633"/>
      <c r="D96" s="634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35" t="s">
        <v>46</v>
      </c>
      <c r="B108" s="636"/>
      <c r="C108" s="636"/>
      <c r="D108" s="636"/>
      <c r="E108" s="636"/>
      <c r="F108" s="636"/>
      <c r="G108" s="636"/>
      <c r="H108" s="636"/>
      <c r="I108" s="636"/>
      <c r="J108" s="636"/>
      <c r="K108" s="636"/>
      <c r="L108" s="636"/>
      <c r="M108" s="637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45765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372" t="s">
        <v>199</v>
      </c>
      <c r="B112" s="373" t="s">
        <v>200</v>
      </c>
      <c r="C112" s="372" t="s">
        <v>201</v>
      </c>
      <c r="D112" s="374"/>
      <c r="E112" s="640" t="s">
        <v>202</v>
      </c>
      <c r="F112" s="641"/>
      <c r="G112" s="641"/>
      <c r="H112" s="641"/>
      <c r="I112" s="375"/>
      <c r="J112" s="375"/>
      <c r="K112" s="374"/>
      <c r="L112" s="376" t="s">
        <v>203</v>
      </c>
      <c r="M112" s="374"/>
    </row>
    <row r="113" spans="1:13" ht="18" customHeight="1">
      <c r="A113" s="638" t="s">
        <v>204</v>
      </c>
      <c r="B113" s="639"/>
      <c r="C113" s="377" t="s">
        <v>16</v>
      </c>
      <c r="D113" s="378"/>
      <c r="E113" s="379" t="s">
        <v>17</v>
      </c>
      <c r="F113" s="380" t="s">
        <v>18</v>
      </c>
      <c r="G113" s="381" t="s">
        <v>19</v>
      </c>
      <c r="H113" s="381"/>
      <c r="I113" s="382" t="s">
        <v>20</v>
      </c>
      <c r="J113" s="382" t="s">
        <v>21</v>
      </c>
      <c r="K113" s="378"/>
      <c r="L113" s="383" t="s">
        <v>22</v>
      </c>
      <c r="M113" s="384"/>
    </row>
    <row r="114" spans="1:13" ht="15.75" customHeight="1">
      <c r="A114" s="385"/>
      <c r="B114" s="375"/>
      <c r="C114" s="372"/>
      <c r="D114" s="374"/>
      <c r="E114" s="386" t="s">
        <v>23</v>
      </c>
      <c r="F114" s="387"/>
      <c r="G114" s="388" t="s">
        <v>24</v>
      </c>
      <c r="H114" s="379" t="s">
        <v>5</v>
      </c>
      <c r="I114" s="382" t="s">
        <v>25</v>
      </c>
      <c r="J114" s="389" t="s">
        <v>26</v>
      </c>
      <c r="K114" s="374"/>
      <c r="L114" s="386" t="s">
        <v>27</v>
      </c>
      <c r="M114" s="390" t="s">
        <v>28</v>
      </c>
    </row>
    <row r="115" spans="1:13">
      <c r="A115" s="391"/>
      <c r="B115" s="392"/>
      <c r="C115" s="393"/>
      <c r="D115" s="394"/>
      <c r="E115" s="392"/>
      <c r="F115" s="395"/>
      <c r="G115" s="393"/>
      <c r="H115" s="392"/>
      <c r="I115" s="382"/>
      <c r="J115" s="382"/>
      <c r="K115" s="394"/>
      <c r="L115" s="396" t="s">
        <v>29</v>
      </c>
      <c r="M115" s="397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>
        <f>JL!O12</f>
        <v>0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>
        <f>JL!O15</f>
        <v>0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>
        <f>JL!O19</f>
        <v>0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>
        <f>JL!O23</f>
        <v>0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>
        <f>JL!O27</f>
        <v>0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633"/>
      <c r="D123" s="634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35" t="s">
        <v>46</v>
      </c>
      <c r="B135" s="636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7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2025-03-19T14:37:58Z</cp:lastPrinted>
  <dcterms:created xsi:type="dcterms:W3CDTF">2007-05-11T12:07:22Z</dcterms:created>
  <dcterms:modified xsi:type="dcterms:W3CDTF">2025-03-19T15:10:14Z</dcterms:modified>
</cp:coreProperties>
</file>