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51. - 52. 2024 - (sešity 3 a 4) od 16.12.2024\PETRKLÍČ\"/>
    </mc:Choice>
  </mc:AlternateContent>
  <xr:revisionPtr revIDLastSave="0" documentId="13_ncr:1_{8B3FFC2E-E1B9-4C4A-AC82-BBA073947533}" xr6:coauthVersionLast="47" xr6:coauthVersionMax="47" xr10:uidLastSave="{00000000-0000-0000-0000-000000000000}"/>
  <bookViews>
    <workbookView xWindow="-120" yWindow="-120" windowWidth="29040" windowHeight="15720" tabRatio="920" activeTab="2" xr2:uid="{00000000-000D-0000-FFFF-FFFF00000000}"/>
  </bookViews>
  <sheets>
    <sheet name="JL" sheetId="11" r:id="rId1"/>
    <sheet name="AEROSOL Jídelníček" sheetId="48" state="hidden" r:id="rId2"/>
    <sheet name="JL ŠKOLKA" sheetId="45" r:id="rId3"/>
    <sheet name="ŠKOLKA PLÁNY PROPOČTY" sheetId="46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2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3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40" l="1"/>
  <c r="H47" i="40"/>
  <c r="H36" i="40"/>
  <c r="H25" i="40"/>
  <c r="H14" i="40"/>
  <c r="B34" i="40" l="1"/>
  <c r="B5" i="48" l="1"/>
  <c r="J47" i="40" l="1"/>
  <c r="J39" i="40" s="1"/>
  <c r="E15" i="48" l="1"/>
  <c r="E9" i="48"/>
  <c r="E21" i="48"/>
  <c r="E27" i="48"/>
  <c r="E33" i="48"/>
  <c r="E32" i="48"/>
  <c r="E31" i="48"/>
  <c r="E30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3" i="48"/>
  <c r="D27" i="48"/>
  <c r="D21" i="48"/>
  <c r="D15" i="48"/>
  <c r="D9" i="48"/>
  <c r="D32" i="48"/>
  <c r="D31" i="48"/>
  <c r="D30" i="48"/>
  <c r="D26" i="48"/>
  <c r="D25" i="48"/>
  <c r="D24" i="48"/>
  <c r="D20" i="48"/>
  <c r="D19" i="48"/>
  <c r="D18" i="48"/>
  <c r="D14" i="48"/>
  <c r="D13" i="48"/>
  <c r="D12" i="48"/>
  <c r="D8" i="48"/>
  <c r="D7" i="48"/>
  <c r="D6" i="48"/>
  <c r="E23" i="48"/>
  <c r="E17" i="48"/>
  <c r="E29" i="48"/>
  <c r="E11" i="48"/>
  <c r="E5" i="48"/>
  <c r="D29" i="48"/>
  <c r="D23" i="48"/>
  <c r="D17" i="48"/>
  <c r="D11" i="48"/>
  <c r="D5" i="48"/>
  <c r="C39" i="11"/>
  <c r="F39" i="11"/>
  <c r="I39" i="11"/>
  <c r="L39" i="11"/>
  <c r="O39" i="11"/>
  <c r="E10" i="11"/>
  <c r="H10" i="11" s="1"/>
  <c r="K10" i="11" s="1"/>
  <c r="N10" i="11" s="1"/>
  <c r="K14" i="40"/>
  <c r="N58" i="40"/>
  <c r="L58" i="40"/>
  <c r="J58" i="40"/>
  <c r="F58" i="40"/>
  <c r="O56" i="40"/>
  <c r="O55" i="40"/>
  <c r="O54" i="40"/>
  <c r="O53" i="40"/>
  <c r="O52" i="40"/>
  <c r="O51" i="40"/>
  <c r="N47" i="40"/>
  <c r="L47" i="40"/>
  <c r="F47" i="40"/>
  <c r="O45" i="40"/>
  <c r="O44" i="40"/>
  <c r="O43" i="40"/>
  <c r="O42" i="40"/>
  <c r="O41" i="40"/>
  <c r="O40" i="40"/>
  <c r="O39" i="40"/>
  <c r="N36" i="40"/>
  <c r="L36" i="40"/>
  <c r="J36" i="40"/>
  <c r="F36" i="40"/>
  <c r="O34" i="40"/>
  <c r="O33" i="40"/>
  <c r="O32" i="40"/>
  <c r="O31" i="40"/>
  <c r="O30" i="40"/>
  <c r="O29" i="40"/>
  <c r="N25" i="40"/>
  <c r="L25" i="40"/>
  <c r="J25" i="40"/>
  <c r="J17" i="40" s="1"/>
  <c r="F25" i="40"/>
  <c r="O23" i="40"/>
  <c r="O22" i="40"/>
  <c r="O21" i="40"/>
  <c r="O20" i="40"/>
  <c r="O19" i="40"/>
  <c r="O18" i="40"/>
  <c r="N14" i="40"/>
  <c r="M14" i="40"/>
  <c r="L14" i="40"/>
  <c r="J14" i="40"/>
  <c r="J5" i="40" s="1"/>
  <c r="F14" i="40"/>
  <c r="F6" i="40" s="1"/>
  <c r="O12" i="40"/>
  <c r="O11" i="40"/>
  <c r="O10" i="40"/>
  <c r="O9" i="40"/>
  <c r="O8" i="40"/>
  <c r="O7" i="40"/>
  <c r="O45" i="11"/>
  <c r="L45" i="11"/>
  <c r="I45" i="11"/>
  <c r="F45" i="11"/>
  <c r="C45" i="11"/>
  <c r="O36" i="40" l="1"/>
  <c r="J49" i="40"/>
  <c r="O49" i="40" s="1"/>
  <c r="J27" i="40"/>
  <c r="O27" i="40" s="1"/>
  <c r="F50" i="40"/>
  <c r="O50" i="40" s="1"/>
  <c r="F38" i="40"/>
  <c r="O38" i="40" s="1"/>
  <c r="F28" i="40"/>
  <c r="O28" i="40" s="1"/>
  <c r="F16" i="40"/>
  <c r="O16" i="40" s="1"/>
  <c r="O17" i="40"/>
  <c r="O5" i="40"/>
  <c r="O6" i="40"/>
  <c r="O14" i="40"/>
  <c r="O58" i="40"/>
  <c r="O47" i="40"/>
  <c r="O25" i="40"/>
  <c r="B5" i="45"/>
  <c r="D5" i="45" s="1"/>
  <c r="F5" i="45" s="1"/>
  <c r="H5" i="45" s="1"/>
  <c r="J5" i="45" s="1"/>
  <c r="J4" i="45"/>
  <c r="H4" i="45"/>
  <c r="F4" i="45"/>
  <c r="D4" i="45"/>
  <c r="B4" i="45"/>
  <c r="B11" i="48" l="1"/>
  <c r="B17" i="48" l="1"/>
  <c r="A5" i="48"/>
  <c r="A11" i="48" s="1"/>
  <c r="A17" i="48" l="1"/>
  <c r="B23" i="48"/>
  <c r="B29" i="48" l="1"/>
  <c r="A29" i="48" s="1"/>
  <c r="A23" i="48"/>
  <c r="F61" i="40" l="1"/>
  <c r="F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C58" i="40" l="1"/>
  <c r="C47" i="40"/>
  <c r="C36" i="40"/>
  <c r="C25" i="40"/>
  <c r="C14" i="40"/>
  <c r="E58" i="40" l="1"/>
  <c r="E47" i="40"/>
  <c r="E36" i="40"/>
  <c r="E25" i="40"/>
  <c r="E14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D61" i="40" l="1"/>
  <c r="D62" i="40" s="1"/>
  <c r="H61" i="40"/>
  <c r="H62" i="40" s="1"/>
  <c r="I61" i="40"/>
  <c r="I62" i="40" s="1"/>
  <c r="K61" i="40"/>
  <c r="K62" i="40" s="1"/>
  <c r="M61" i="40"/>
  <c r="M62" i="40" s="1"/>
  <c r="C61" i="40" l="1"/>
  <c r="C62" i="40" s="1"/>
  <c r="E61" i="40" l="1"/>
  <c r="E62" i="40" s="1"/>
  <c r="L60" i="40" l="1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B56" i="40" l="1"/>
  <c r="B55" i="40"/>
  <c r="B54" i="40"/>
  <c r="B53" i="40"/>
  <c r="B52" i="40"/>
  <c r="B51" i="40"/>
  <c r="B50" i="40"/>
  <c r="B49" i="40"/>
  <c r="B45" i="40"/>
  <c r="B44" i="40"/>
  <c r="B43" i="40"/>
  <c r="B42" i="40"/>
  <c r="B41" i="40"/>
  <c r="B40" i="40"/>
  <c r="B39" i="40"/>
  <c r="B38" i="40"/>
  <c r="B33" i="40"/>
  <c r="B32" i="40"/>
  <c r="B31" i="40"/>
  <c r="B30" i="40"/>
  <c r="B29" i="40"/>
  <c r="B28" i="40"/>
  <c r="B27" i="40"/>
  <c r="B23" i="40"/>
  <c r="B22" i="40"/>
  <c r="B21" i="40"/>
  <c r="B20" i="40"/>
  <c r="B19" i="40"/>
  <c r="B18" i="40"/>
  <c r="B17" i="40"/>
  <c r="B16" i="40"/>
  <c r="B12" i="40"/>
  <c r="B11" i="40"/>
  <c r="B10" i="40"/>
  <c r="B9" i="40"/>
  <c r="B8" i="40"/>
  <c r="B7" i="40"/>
  <c r="B6" i="40"/>
  <c r="B5" i="40"/>
  <c r="B4" i="40"/>
  <c r="B15" i="40" s="1"/>
  <c r="B26" i="40" s="1"/>
  <c r="B37" i="40" s="1"/>
  <c r="B48" i="40" s="1"/>
  <c r="E60" i="40"/>
  <c r="N61" i="40"/>
  <c r="N62" i="40" s="1"/>
  <c r="J61" i="40"/>
  <c r="J62" i="40" s="1"/>
  <c r="C60" i="40"/>
  <c r="J60" i="40" l="1"/>
  <c r="H60" i="40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<sst xmlns="http://schemas.openxmlformats.org/spreadsheetml/2006/main" count="2234" uniqueCount="260">
  <si>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</si>
  <si>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</si>
  <si>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</si>
  <si>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</si>
  <si>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</si>
  <si>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</si>
  <si>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</si>
  <si>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</si>
  <si>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</si>
  <si>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</si>
  <si>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</si>
  <si>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</si>
  <si>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</si>
  <si>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</si>
  <si>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</si>
  <si>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</si>
  <si>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</si>
  <si>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</si>
  <si>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</si>
  <si>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</si>
  <si>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</si>
  <si>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</si>
  <si>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</si>
  <si>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</si>
  <si>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</si>
  <si>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</si>
  <si>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</si>
  <si>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</si>
  <si>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</si>
  <si>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</si>
  <si>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</si>
  <si>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</si>
  <si>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</si>
  <si>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</si>
  <si>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</si>
  <si>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</si>
  <si>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</si>
  <si>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</si>
  <si>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</si>
  <si>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</si>
  <si>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</si>
  <si>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</si>
  <si>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</si>
  <si>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</si>
  <si>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</si>
  <si>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</si>
  <si>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</si>
  <si>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</si>
  <si>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</si>
  <si>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</si>
  <si>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</si>
  <si>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</si>
  <si>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</si>
  <si>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</si>
  <si>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</si>
  <si>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</si>
  <si>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</si>
  <si>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</si>
  <si>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</si>
  <si>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</si>
  <si>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</si>
  <si>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</si>
  <si>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</si>
  <si>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</si>
  <si>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</si>
  <si>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</si>
  <si>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</si>
  <si>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</si>
  <si>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</si>
  <si>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</si>
  <si>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</si>
  <si>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</si>
  <si>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</si>
  <si>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</si>
  <si>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</si>
  <si>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</si>
  <si>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</si>
  <si>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</si>
  <si>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</si>
  <si>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</si>
  <si>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</si>
  <si>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</si>
  <si>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</si>
  <si>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</si>
  <si>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</si>
  <si>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</si>
  <si>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</si>
  <si>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</si>
  <si>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</si>
  <si>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</si>
  <si>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</si>
  <si>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</si>
  <si>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</si>
  <si>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</si>
  <si>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</si>
  <si>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</si>
  <si>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</si>
  <si>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</si>
  <si>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</si>
  <si>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</si>
  <si>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</si>
  <si>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</si>
  <si>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</si>
  <si>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</si>
  <si>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</si>
  <si>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</si>
  <si>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</si>
  <si>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</si>
  <si>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</si>
  <si>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</si>
  <si>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PEČOVAT.</t>
  </si>
  <si>
    <t>1a,3,7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</si>
  <si>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</si>
  <si>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</si>
  <si>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</si>
  <si>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</si>
  <si>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</si>
  <si>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</si>
  <si>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</si>
  <si>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</si>
  <si>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</si>
  <si>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</si>
  <si>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</si>
  <si>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</si>
  <si>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</si>
  <si>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</si>
  <si>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1a,3,7,9</t>
  </si>
  <si>
    <t>AEROSOL SERVICES</t>
  </si>
  <si>
    <t>STUDENÉ JÍDLO</t>
  </si>
  <si>
    <t>STUDENÉ JÍDLO (ZEL. TALÍŘ) DLE DENNÍ NABÍDKY J.L.</t>
  </si>
  <si>
    <t>1a,9</t>
  </si>
  <si>
    <t>1a,3,6,7</t>
  </si>
  <si>
    <t>1a,1c,1d,7</t>
  </si>
  <si>
    <t>7</t>
  </si>
  <si>
    <t>STUDENÁ JÍDLA AEROSOL</t>
  </si>
  <si>
    <t>4,9,3</t>
  </si>
  <si>
    <t>1a,3,7,6</t>
  </si>
  <si>
    <t>1.VAR</t>
  </si>
  <si>
    <t>VALEO - ZMĚNY</t>
  </si>
  <si>
    <t>ŠKOLKY POZNÁMKY</t>
  </si>
  <si>
    <t>Polévky</t>
  </si>
  <si>
    <t>Hovězí s masem a rýží</t>
  </si>
  <si>
    <t>Slepičí polévka s kapáním</t>
  </si>
  <si>
    <t>Čirá čočková se zeleninou</t>
  </si>
  <si>
    <t>Fazolová s rajčatovým protlakem</t>
  </si>
  <si>
    <t>7,1a</t>
  </si>
  <si>
    <t>9,1a,7,3</t>
  </si>
  <si>
    <t>Hlavní jídla</t>
  </si>
  <si>
    <t>1a, 3, 6, 7</t>
  </si>
  <si>
    <t>1a, 7, 12</t>
  </si>
  <si>
    <t>Vánočka s máslem a marmeládou</t>
  </si>
  <si>
    <t>Chléb s pomazánkou z vepřové pečeně</t>
  </si>
  <si>
    <t>Toastový chléb s jemnou harlekýnskou pomazánkou</t>
  </si>
  <si>
    <t>Ovocný jogurt s kukuřičnými lupínky</t>
  </si>
  <si>
    <t>1a,1c,1d,3,7,10</t>
  </si>
  <si>
    <t>Houska s balkánskou pomazánkou, zelenina</t>
  </si>
  <si>
    <t>Sýrový rohlík s tvarohovým máslem, zelenina</t>
  </si>
  <si>
    <t>1a,7,3,10</t>
  </si>
  <si>
    <t>1a,1c,7</t>
  </si>
  <si>
    <t>340g  Zeleninový talíř s tuňákem a vejcem</t>
  </si>
  <si>
    <t>350g Zeleninový talíř, pečené kuřecí kousky</t>
  </si>
  <si>
    <t>7,9,12</t>
  </si>
  <si>
    <t>9,7,12</t>
  </si>
  <si>
    <t>340g  Studený salát s pečenou slaninou a sýrem roquefortového typu</t>
  </si>
  <si>
    <t>8. svačinky</t>
  </si>
  <si>
    <t>1a,1c,9</t>
  </si>
  <si>
    <t>Minutka na objednávku</t>
  </si>
  <si>
    <t>Ceny:</t>
  </si>
  <si>
    <t>Rýžová kaše s broskvemi</t>
  </si>
  <si>
    <t>7, 12</t>
  </si>
  <si>
    <t>1a,3,7,10,6</t>
  </si>
  <si>
    <t>1a, 3, 7, 10</t>
  </si>
  <si>
    <t>Vepřová kýta po Bavorsku s okurkami, slaninou a smetanou, houskové knedlíky</t>
  </si>
  <si>
    <t>Richard Maršál</t>
  </si>
  <si>
    <t>335g Zeleninový talíř s hermelínem a brusinkami</t>
  </si>
  <si>
    <t>345g Zeleninový talíř trhané vepřové maso</t>
  </si>
  <si>
    <t>Gulášová ze sojového masa</t>
  </si>
  <si>
    <t>Kroupová se zeleninou</t>
  </si>
  <si>
    <t>41915</t>
  </si>
  <si>
    <t>35052</t>
  </si>
  <si>
    <t>35015</t>
  </si>
  <si>
    <t>9036</t>
  </si>
  <si>
    <t>39049</t>
  </si>
  <si>
    <t>35013</t>
  </si>
  <si>
    <t>35084</t>
  </si>
  <si>
    <t>1a,10,3</t>
  </si>
  <si>
    <t>22306</t>
  </si>
  <si>
    <t>poznámky aerosol</t>
  </si>
  <si>
    <t>Pečené kuřecí stehno na másle, vařené brambory, okurkový salát</t>
  </si>
  <si>
    <t>9916, 10011, 22654, 10148</t>
  </si>
  <si>
    <t>37374</t>
  </si>
  <si>
    <t>17495</t>
  </si>
  <si>
    <t>Bramborová s houbami</t>
  </si>
  <si>
    <t>1,9,7</t>
  </si>
  <si>
    <t>9037</t>
  </si>
  <si>
    <t>Drůbeží vývar se zeleninou a těstovinou</t>
  </si>
  <si>
    <t>1a,3,9</t>
  </si>
  <si>
    <t>41794</t>
  </si>
  <si>
    <t>Kuřecí placičky s pórkem a cibulí, šťouchané brambory s cibulí, americký dressing</t>
  </si>
  <si>
    <t>1a,3,10,6,7</t>
  </si>
  <si>
    <t>10014, 10935, 32583</t>
  </si>
  <si>
    <t xml:space="preserve">Dušená drůbeží játra na cibulce, dušená rýže  </t>
  </si>
  <si>
    <t>1a</t>
  </si>
  <si>
    <t>Podkrkonošské kyselo s bramborami a houbami</t>
  </si>
  <si>
    <t>9033</t>
  </si>
  <si>
    <t>Sojové maso s s WOK zeleninou, čínské vaječné nudle</t>
  </si>
  <si>
    <t>1a,3,10,6,12,4</t>
  </si>
  <si>
    <t>11927, 22625</t>
  </si>
  <si>
    <t>1a,7,9</t>
  </si>
  <si>
    <t>Hovězí kostky dušené na slanině, bramborové knedlíky</t>
  </si>
  <si>
    <t>15951, 9996</t>
  </si>
  <si>
    <t>42749, 9993</t>
  </si>
  <si>
    <t>Vídeňská roštěná se smaženou cibulí, smažené americké brambory</t>
  </si>
  <si>
    <t>34177, 37486</t>
  </si>
  <si>
    <t>Obložená veka, ovoce</t>
  </si>
  <si>
    <t>Kaiserka s jemnou tuňákovou pomazánkou, zelenina</t>
  </si>
  <si>
    <t>GASTRO KAL.</t>
  </si>
  <si>
    <t>Chléb s máslem a plátky vařeného vejce, cherry rajčátko</t>
  </si>
  <si>
    <t>Dukátové buchtičky s vanilkovým šodó krémem</t>
  </si>
  <si>
    <t>17500</t>
  </si>
  <si>
    <t>Vepřová kotleta hajného robátka (houby, slanina, smetana), smažené bramborové krokety</t>
  </si>
  <si>
    <t>38708, 15360</t>
  </si>
  <si>
    <t>Kuřecí prsa zapečená se šunkou, blanšírovanou brokolicí a sýrem, smažené hranolky</t>
  </si>
  <si>
    <t>15819, 10020</t>
  </si>
  <si>
    <t>RYBÍ BÍLÁ POLÉVKA SE ZELENINOU, PEČENÉ KRUTONY</t>
  </si>
  <si>
    <t>1A,3,6,7,9,10</t>
  </si>
  <si>
    <t>PEČENÁ SVÁTEČNÍ VINÁ KLOBÁSA, BRAMBOROVÁ KAŠE S MÁSLEM, PEČENÉ CIBULOVÉ KROUŽKY S MEDEM</t>
  </si>
  <si>
    <r>
      <t>SMAŽENÝ KUŘECÍ ŘÍZEK</t>
    </r>
    <r>
      <rPr>
        <sz val="9"/>
        <color rgb="FF7030A0"/>
        <rFont val="Arial CE"/>
        <charset val="238"/>
      </rPr>
      <t xml:space="preserve"> /nebo</t>
    </r>
    <r>
      <rPr>
        <sz val="10"/>
        <color rgb="FF7030A0"/>
        <rFont val="Arial CE"/>
        <charset val="238"/>
      </rPr>
      <t>/</t>
    </r>
    <r>
      <rPr>
        <b/>
        <sz val="10"/>
        <color rgb="FF7030A0"/>
        <rFont val="Arial CE"/>
        <charset val="238"/>
      </rPr>
      <t xml:space="preserve"> VEPŘOVÝ </t>
    </r>
    <r>
      <rPr>
        <sz val="9"/>
        <color rgb="FF7030A0"/>
        <rFont val="Arial CE"/>
        <charset val="238"/>
      </rPr>
      <t>/nebo/</t>
    </r>
    <r>
      <rPr>
        <b/>
        <sz val="10"/>
        <color rgb="FF7030A0"/>
        <rFont val="Arial CE"/>
        <charset val="238"/>
      </rPr>
      <t xml:space="preserve"> KAPR, BRAMBOROVÝ SALÁT, CITRON</t>
    </r>
  </si>
  <si>
    <t>DOMÁCÍ HOUBOVÝ KUBA, SALÁT Z KYSANÉHO ZELÍ</t>
  </si>
  <si>
    <t>1C,10</t>
  </si>
  <si>
    <t>1A,7,12</t>
  </si>
  <si>
    <t>15939, 40820</t>
  </si>
  <si>
    <t>34526, 10101, 34547</t>
  </si>
  <si>
    <t>9962, 15402, 34004, 33444</t>
  </si>
  <si>
    <t>Čočka na kyselo s cibulkou, sázené vejce, kyselá okurka</t>
  </si>
  <si>
    <t xml:space="preserve">Zapečené smetanové brambory se sýrem, červenou cibulí a restovaným pórkem </t>
  </si>
  <si>
    <t>Dušená vepřová kýta na paprice, houskové knedlíky</t>
  </si>
  <si>
    <t>41807, 9992</t>
  </si>
  <si>
    <t>37973, 9992</t>
  </si>
  <si>
    <t>Frankfurtská hovězí pečeně, dušená rýže</t>
  </si>
  <si>
    <t>9875, 9993</t>
  </si>
  <si>
    <t>s rýží děti !!!</t>
  </si>
  <si>
    <t>s vařeným vajcem</t>
  </si>
  <si>
    <t>ANGLICKÁ KUCHYNĚ</t>
  </si>
  <si>
    <t>45788</t>
  </si>
  <si>
    <t>PEČENÁ ŠPIKOVANÁ KRŮTÍ PRSA, BRUSINKOVÁ OMÁČKA, KRÉMOVÁ BRAMBOROVÁ KAŠE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</si>
  <si>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51. Týden 2024</t>
    </r>
    <r>
      <rPr>
        <b/>
        <i/>
        <sz val="16"/>
        <rFont val="Arial"/>
        <family val="2"/>
        <charset val="238"/>
      </rPr>
      <t xml:space="preserve">    </t>
    </r>
    <r>
      <rPr>
        <b/>
        <i/>
        <sz val="17"/>
        <color rgb="FF7030A0"/>
        <rFont val="Arial"/>
        <family val="2"/>
      </rPr>
      <t>PŘEDVÁNOČNÍ MENU + ANGLICKÁ KUCHYNĚ</t>
    </r>
  </si>
  <si>
    <r>
      <t xml:space="preserve">FISH &amp; CHIPS </t>
    </r>
    <r>
      <rPr>
        <sz val="11"/>
        <color rgb="FF7030A0"/>
        <rFont val="Arial CE"/>
        <charset val="238"/>
      </rPr>
      <t>(SMAŽENÁ TRESKA)</t>
    </r>
    <r>
      <rPr>
        <b/>
        <sz val="11"/>
        <color rgb="FF7030A0"/>
        <rFont val="Arial CE"/>
        <charset val="238"/>
      </rPr>
      <t>, SMAŽENÉ RUSTIKÁLNÍ HRANOLKY S HRÁŠKOVOU MAJONÉZOU</t>
    </r>
  </si>
  <si>
    <t>10,7,12,9,1A</t>
  </si>
  <si>
    <t>1A,3,7,4,10,1C</t>
  </si>
  <si>
    <t>45789</t>
  </si>
  <si>
    <t>kuřecí děti !!!</t>
  </si>
  <si>
    <t>děti - prsní</t>
  </si>
  <si>
    <t>Milánské špagety z vepřového masa s rajčaty a bylinkami, sýr strouhaný</t>
  </si>
  <si>
    <t>Vepřová kýta po bavorsku s okurkami a smetanou, vařené brambory</t>
  </si>
  <si>
    <t>1a,7,10</t>
  </si>
  <si>
    <t>Čočka na kyselo s cibulkou, vařené vajíčko, kyselá okurka</t>
  </si>
  <si>
    <t>SMAŽENÝ KUŘECÍ ŘÍZEK, BRAMBOROVÁ KAŠE S MÁSLEM, OKURKA</t>
  </si>
  <si>
    <t>1a,3,7,9,4</t>
  </si>
  <si>
    <t>Vývar s čočkou a zeleninou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</si>
</sst>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theme="1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i/>
      <u/>
      <sz val="10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i/>
      <sz val="8"/>
      <color theme="1"/>
      <name val="Arial CE"/>
      <charset val="238"/>
    </font>
    <font>
      <b/>
      <sz val="10"/>
      <color theme="4" tint="-0.249977111117893"/>
      <name val="Arial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theme="1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 Narrow"/>
      <family val="2"/>
    </font>
    <font>
      <b/>
      <sz val="10"/>
      <color theme="8" tint="-0.249977111117893"/>
      <name val="Calibri"/>
      <family val="2"/>
      <charset val="238"/>
    </font>
    <font>
      <sz val="11"/>
      <color rgb="FF000000"/>
      <name val="Calibri"/>
      <family val="2"/>
    </font>
    <font>
      <b/>
      <sz val="12"/>
      <color theme="9" tint="-0.499984740745262"/>
      <name val="Arial Narrow"/>
      <family val="2"/>
    </font>
    <font>
      <b/>
      <sz val="12"/>
      <color rgb="FFFF0000"/>
      <name val="Arial Narrow"/>
      <family val="2"/>
      <charset val="238"/>
    </font>
    <font>
      <b/>
      <sz val="9"/>
      <color rgb="FF7030A0"/>
      <name val="Arial CE"/>
      <charset val="238"/>
    </font>
    <font>
      <b/>
      <sz val="10"/>
      <color rgb="FF7030A0"/>
      <name val="Arial CE"/>
      <charset val="238"/>
    </font>
    <font>
      <sz val="9"/>
      <color rgb="FF7030A0"/>
      <name val="Arial CE"/>
      <charset val="238"/>
    </font>
    <font>
      <sz val="10"/>
      <color rgb="FF7030A0"/>
      <name val="Arial CE"/>
      <charset val="238"/>
    </font>
    <font>
      <b/>
      <sz val="10"/>
      <color rgb="FFFF0000"/>
      <name val="Arial CE"/>
      <charset val="238"/>
    </font>
    <font>
      <b/>
      <sz val="11"/>
      <color rgb="FF7030A0"/>
      <name val="Arial CE"/>
      <charset val="238"/>
    </font>
    <font>
      <b/>
      <i/>
      <sz val="17"/>
      <color rgb="FF7030A0"/>
      <name val="Arial"/>
      <family val="2"/>
    </font>
    <font>
      <sz val="11"/>
      <color rgb="FF7030A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09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5" xfId="0" applyFont="1" applyFill="1" applyBorder="1" applyAlignment="1">
      <alignment horizontal="center" vertical="center" wrapText="1"/>
    </xf>
    <xf numFmtId="0" fontId="56" fillId="10" borderId="35" xfId="0" applyFont="1" applyFill="1" applyBorder="1" applyAlignment="1">
      <alignment horizontal="center" vertical="center" wrapText="1"/>
    </xf>
    <xf numFmtId="0" fontId="56" fillId="11" borderId="35" xfId="0" applyFont="1" applyFill="1" applyBorder="1" applyAlignment="1">
      <alignment horizontal="center" vertical="center" wrapText="1"/>
    </xf>
    <xf numFmtId="0" fontId="56" fillId="7" borderId="35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7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3" xfId="0" applyNumberFormat="1" applyFont="1" applyFill="1" applyBorder="1" applyAlignment="1">
      <alignment horizontal="center" vertical="center" wrapText="1"/>
    </xf>
    <xf numFmtId="166" fontId="62" fillId="4" borderId="44" xfId="0" applyNumberFormat="1" applyFont="1" applyFill="1" applyBorder="1" applyAlignment="1">
      <alignment horizontal="center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7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48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50" fillId="0" borderId="24" xfId="65" applyFont="1" applyBorder="1" applyAlignment="1">
      <alignment horizontal="center" vertical="center"/>
    </xf>
    <xf numFmtId="0" fontId="50" fillId="0" borderId="23" xfId="65" applyFont="1" applyBorder="1" applyAlignment="1">
      <alignment horizontal="center" vertical="center"/>
    </xf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9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50" fillId="0" borderId="17" xfId="0" applyFont="1" applyBorder="1" applyAlignment="1">
      <alignment horizontal="center" vertical="center"/>
    </xf>
    <xf numFmtId="0" fontId="67" fillId="0" borderId="24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50" fillId="0" borderId="56" xfId="65" applyFont="1" applyBorder="1" applyAlignment="1">
      <alignment horizontal="center" vertical="center"/>
    </xf>
    <xf numFmtId="0" fontId="29" fillId="4" borderId="57" xfId="0" applyFont="1" applyFill="1" applyBorder="1" applyAlignment="1">
      <alignment horizontal="left"/>
    </xf>
    <xf numFmtId="0" fontId="50" fillId="0" borderId="58" xfId="0" applyFont="1" applyBorder="1" applyAlignment="1">
      <alignment horizontal="center" vertical="center"/>
    </xf>
    <xf numFmtId="49" fontId="65" fillId="8" borderId="52" xfId="0" applyNumberFormat="1" applyFont="1" applyFill="1" applyBorder="1" applyAlignment="1">
      <alignment horizontal="center"/>
    </xf>
    <xf numFmtId="0" fontId="50" fillId="8" borderId="52" xfId="65" applyFont="1" applyFill="1" applyBorder="1" applyAlignment="1">
      <alignment horizontal="center" vertical="center"/>
    </xf>
    <xf numFmtId="0" fontId="50" fillId="8" borderId="52" xfId="0" applyFont="1" applyFill="1" applyBorder="1" applyAlignment="1">
      <alignment horizontal="center" vertical="center"/>
    </xf>
    <xf numFmtId="1" fontId="52" fillId="8" borderId="52" xfId="0" applyNumberFormat="1" applyFont="1" applyFill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50" fillId="5" borderId="17" xfId="0" applyFont="1" applyFill="1" applyBorder="1" applyAlignment="1">
      <alignment horizontal="center" vertical="center"/>
    </xf>
    <xf numFmtId="0" fontId="67" fillId="5" borderId="23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4" fillId="5" borderId="0" xfId="63" applyFont="1" applyFill="1"/>
    <xf numFmtId="0" fontId="15" fillId="5" borderId="5" xfId="0" applyFont="1" applyFill="1" applyBorder="1"/>
    <xf numFmtId="0" fontId="68" fillId="8" borderId="52" xfId="0" applyFont="1" applyFill="1" applyBorder="1" applyAlignment="1">
      <alignment horizontal="center" vertical="center"/>
    </xf>
    <xf numFmtId="0" fontId="69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3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2" fontId="14" fillId="16" borderId="19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3" fillId="0" borderId="31" xfId="0" applyFont="1" applyBorder="1" applyAlignment="1">
      <alignment horizontal="center" vertical="center"/>
    </xf>
    <xf numFmtId="0" fontId="50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68" fillId="19" borderId="52" xfId="0" applyFont="1" applyFill="1" applyBorder="1" applyAlignment="1">
      <alignment horizontal="center" vertical="center"/>
    </xf>
    <xf numFmtId="0" fontId="50" fillId="17" borderId="17" xfId="0" applyFont="1" applyFill="1" applyBorder="1" applyAlignment="1">
      <alignment horizontal="center" vertical="center"/>
    </xf>
    <xf numFmtId="0" fontId="14" fillId="18" borderId="64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0" fontId="75" fillId="5" borderId="0" xfId="0" applyFont="1" applyFill="1" applyAlignment="1">
      <alignment horizontal="center" vertical="center"/>
    </xf>
    <xf numFmtId="1" fontId="76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50" fillId="0" borderId="66" xfId="0" applyFont="1" applyBorder="1" applyAlignment="1">
      <alignment horizontal="center" vertical="center"/>
    </xf>
    <xf numFmtId="0" fontId="53" fillId="0" borderId="65" xfId="0" applyFont="1" applyBorder="1" applyAlignment="1">
      <alignment horizontal="center" vertical="center"/>
    </xf>
    <xf numFmtId="0" fontId="66" fillId="5" borderId="5" xfId="0" applyFont="1" applyFill="1" applyBorder="1"/>
    <xf numFmtId="0" fontId="64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80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77" fillId="0" borderId="67" xfId="0" applyFont="1" applyBorder="1" applyAlignment="1" applyProtection="1">
      <alignment horizontal="center"/>
      <protection locked="0"/>
    </xf>
    <xf numFmtId="49" fontId="78" fillId="0" borderId="31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9" fillId="0" borderId="0" xfId="1782" applyFont="1"/>
    <xf numFmtId="0" fontId="8" fillId="0" borderId="0" xfId="1782" applyAlignment="1">
      <alignment vertical="center"/>
    </xf>
    <xf numFmtId="0" fontId="83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92" fillId="0" borderId="72" xfId="1782" applyFont="1" applyBorder="1" applyAlignment="1">
      <alignment horizontal="left" vertical="center" wrapText="1"/>
    </xf>
    <xf numFmtId="0" fontId="86" fillId="0" borderId="73" xfId="1782" applyFont="1" applyBorder="1" applyAlignment="1">
      <alignment horizontal="center" vertical="center" wrapText="1"/>
    </xf>
    <xf numFmtId="0" fontId="85" fillId="0" borderId="0" xfId="1782" applyFont="1" applyAlignment="1">
      <alignment vertical="center"/>
    </xf>
    <xf numFmtId="49" fontId="90" fillId="0" borderId="72" xfId="1782" applyNumberFormat="1" applyFont="1" applyBorder="1" applyAlignment="1">
      <alignment horizontal="center" vertical="center" wrapText="1"/>
    </xf>
    <xf numFmtId="0" fontId="93" fillId="0" borderId="73" xfId="1782" applyFont="1" applyBorder="1" applyAlignment="1">
      <alignment horizontal="center" vertical="center" wrapText="1"/>
    </xf>
    <xf numFmtId="0" fontId="90" fillId="0" borderId="0" xfId="1782" applyFont="1" applyAlignment="1">
      <alignment horizontal="center" vertical="center"/>
    </xf>
    <xf numFmtId="0" fontId="104" fillId="0" borderId="0" xfId="1782" applyFont="1" applyAlignment="1">
      <alignment vertical="center"/>
    </xf>
    <xf numFmtId="49" fontId="93" fillId="0" borderId="73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6" fillId="0" borderId="0" xfId="1782" applyFont="1"/>
    <xf numFmtId="0" fontId="108" fillId="0" borderId="0" xfId="1782" applyFont="1"/>
    <xf numFmtId="0" fontId="20" fillId="0" borderId="53" xfId="6" applyFont="1" applyBorder="1"/>
    <xf numFmtId="0" fontId="109" fillId="2" borderId="53" xfId="6" applyFont="1" applyFill="1" applyBorder="1"/>
    <xf numFmtId="0" fontId="113" fillId="4" borderId="55" xfId="7" applyFont="1" applyFill="1" applyBorder="1" applyAlignment="1">
      <alignment horizontal="left"/>
    </xf>
    <xf numFmtId="0" fontId="68" fillId="8" borderId="80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14" fillId="16" borderId="81" xfId="63" applyFont="1" applyFill="1" applyBorder="1" applyAlignment="1">
      <alignment horizontal="center"/>
    </xf>
    <xf numFmtId="0" fontId="68" fillId="8" borderId="83" xfId="63" applyFont="1" applyFill="1" applyBorder="1" applyAlignment="1">
      <alignment horizontal="center" vertical="center"/>
    </xf>
    <xf numFmtId="0" fontId="53" fillId="4" borderId="22" xfId="0" applyFont="1" applyFill="1" applyBorder="1" applyAlignment="1">
      <alignment horizontal="center" vertical="center"/>
    </xf>
    <xf numFmtId="0" fontId="14" fillId="16" borderId="84" xfId="63" applyFont="1" applyFill="1" applyBorder="1" applyAlignment="1">
      <alignment horizontal="center"/>
    </xf>
    <xf numFmtId="0" fontId="115" fillId="4" borderId="0" xfId="0" applyFont="1" applyFill="1" applyAlignment="1">
      <alignment horizontal="center" vertical="top" wrapText="1"/>
    </xf>
    <xf numFmtId="0" fontId="22" fillId="16" borderId="63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7" fillId="22" borderId="17" xfId="0" applyFont="1" applyFill="1" applyBorder="1" applyAlignment="1">
      <alignment horizontal="left" vertical="center"/>
    </xf>
    <xf numFmtId="0" fontId="69" fillId="8" borderId="52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67" fillId="5" borderId="17" xfId="0" applyFont="1" applyFill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8" xfId="6" applyFont="1" applyFill="1" applyBorder="1"/>
    <xf numFmtId="0" fontId="25" fillId="2" borderId="68" xfId="6" applyFont="1" applyFill="1" applyBorder="1"/>
    <xf numFmtId="0" fontId="7" fillId="2" borderId="69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8" xfId="6" applyFill="1" applyBorder="1"/>
    <xf numFmtId="0" fontId="7" fillId="2" borderId="68" xfId="6" applyFill="1" applyBorder="1" applyAlignment="1">
      <alignment wrapText="1"/>
    </xf>
    <xf numFmtId="0" fontId="7" fillId="2" borderId="68" xfId="6" applyFill="1" applyBorder="1" applyAlignment="1">
      <alignment horizontal="left"/>
    </xf>
    <xf numFmtId="0" fontId="7" fillId="2" borderId="86" xfId="6" applyFill="1" applyBorder="1"/>
    <xf numFmtId="0" fontId="7" fillId="2" borderId="68" xfId="6" applyFill="1" applyBorder="1" applyAlignment="1">
      <alignment horizontal="center"/>
    </xf>
    <xf numFmtId="0" fontId="7" fillId="2" borderId="86" xfId="6" applyFill="1" applyBorder="1" applyAlignment="1">
      <alignment horizontal="center"/>
    </xf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9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8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71" fillId="4" borderId="16" xfId="0" applyFont="1" applyFill="1" applyBorder="1" applyAlignment="1">
      <alignment horizontal="left"/>
    </xf>
    <xf numFmtId="0" fontId="119" fillId="0" borderId="0" xfId="3555" applyFont="1"/>
    <xf numFmtId="0" fontId="120" fillId="0" borderId="0" xfId="3555" applyFont="1" applyAlignment="1">
      <alignment horizontal="center" vertical="center"/>
    </xf>
    <xf numFmtId="0" fontId="121" fillId="0" borderId="0" xfId="3555" applyFont="1" applyAlignment="1">
      <alignment horizontal="center" vertical="center" shrinkToFit="1"/>
    </xf>
    <xf numFmtId="0" fontId="122" fillId="0" borderId="0" xfId="3555" applyFont="1" applyAlignment="1">
      <alignment vertical="center" shrinkToFit="1"/>
    </xf>
    <xf numFmtId="0" fontId="118" fillId="0" borderId="0" xfId="3555" applyFont="1"/>
    <xf numFmtId="0" fontId="1" fillId="15" borderId="87" xfId="3555" applyFill="1" applyBorder="1"/>
    <xf numFmtId="0" fontId="1" fillId="0" borderId="87" xfId="3555" applyBorder="1"/>
    <xf numFmtId="0" fontId="123" fillId="0" borderId="0" xfId="3555" applyFont="1" applyAlignment="1">
      <alignment horizontal="center"/>
    </xf>
    <xf numFmtId="14" fontId="120" fillId="5" borderId="0" xfId="3555" applyNumberFormat="1" applyFont="1" applyFill="1" applyAlignment="1" applyProtection="1">
      <alignment horizontal="center" vertical="center" shrinkToFit="1"/>
      <protection locked="0"/>
    </xf>
    <xf numFmtId="0" fontId="121" fillId="9" borderId="59" xfId="3555" applyFont="1" applyFill="1" applyBorder="1" applyAlignment="1">
      <alignment horizontal="center" vertical="center"/>
    </xf>
    <xf numFmtId="0" fontId="122" fillId="5" borderId="87" xfId="3555" applyFont="1" applyFill="1" applyBorder="1" applyAlignment="1" applyProtection="1">
      <alignment vertical="center" shrinkToFit="1"/>
      <protection locked="0"/>
    </xf>
    <xf numFmtId="14" fontId="120" fillId="0" borderId="0" xfId="3555" applyNumberFormat="1" applyFont="1" applyAlignment="1">
      <alignment horizontal="center" vertical="center" shrinkToFit="1"/>
    </xf>
    <xf numFmtId="0" fontId="122" fillId="0" borderId="0" xfId="3555" applyFont="1" applyAlignment="1">
      <alignment horizontal="right" vertical="center" shrinkToFit="1"/>
    </xf>
    <xf numFmtId="14" fontId="125" fillId="0" borderId="0" xfId="3555" applyNumberFormat="1" applyFont="1" applyAlignment="1">
      <alignment horizontal="center" vertical="center" shrinkToFit="1"/>
    </xf>
    <xf numFmtId="0" fontId="121" fillId="0" borderId="0" xfId="3555" applyFont="1" applyAlignment="1">
      <alignment horizontal="center" vertical="center"/>
    </xf>
    <xf numFmtId="0" fontId="122" fillId="0" borderId="0" xfId="3555" applyFont="1" applyAlignment="1">
      <alignment horizontal="center" vertical="center" shrinkToFit="1"/>
    </xf>
    <xf numFmtId="0" fontId="126" fillId="5" borderId="0" xfId="0" applyFont="1" applyFill="1"/>
    <xf numFmtId="0" fontId="116" fillId="0" borderId="16" xfId="0" applyFont="1" applyBorder="1" applyAlignment="1" applyProtection="1">
      <alignment horizontal="center"/>
      <protection locked="0"/>
    </xf>
    <xf numFmtId="49" fontId="78" fillId="0" borderId="89" xfId="0" applyNumberFormat="1" applyFont="1" applyBorder="1" applyAlignment="1" applyProtection="1">
      <alignment horizontal="center"/>
      <protection locked="0"/>
    </xf>
    <xf numFmtId="0" fontId="114" fillId="0" borderId="23" xfId="0" applyFont="1" applyBorder="1" applyAlignment="1">
      <alignment horizontal="center" vertical="center"/>
    </xf>
    <xf numFmtId="0" fontId="113" fillId="0" borderId="55" xfId="7" applyFont="1" applyBorder="1" applyAlignment="1">
      <alignment horizontal="left"/>
    </xf>
    <xf numFmtId="0" fontId="34" fillId="4" borderId="0" xfId="0" applyFont="1" applyFill="1" applyAlignment="1">
      <alignment horizontal="center" vertical="top" wrapText="1"/>
    </xf>
    <xf numFmtId="0" fontId="133" fillId="5" borderId="5" xfId="0" applyFont="1" applyFill="1" applyBorder="1" applyAlignment="1">
      <alignment horizontal="center"/>
    </xf>
    <xf numFmtId="0" fontId="134" fillId="12" borderId="5" xfId="0" applyFont="1" applyFill="1" applyBorder="1" applyAlignment="1">
      <alignment horizontal="left" vertical="center"/>
    </xf>
    <xf numFmtId="0" fontId="135" fillId="8" borderId="85" xfId="0" applyFont="1" applyFill="1" applyBorder="1" applyAlignment="1">
      <alignment horizontal="center" vertical="center"/>
    </xf>
    <xf numFmtId="0" fontId="133" fillId="5" borderId="5" xfId="0" applyFont="1" applyFill="1" applyBorder="1" applyAlignment="1">
      <alignment horizontal="center" vertical="center"/>
    </xf>
    <xf numFmtId="0" fontId="137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8" fillId="4" borderId="0" xfId="0" applyFont="1" applyFill="1" applyAlignment="1">
      <alignment horizontal="center"/>
    </xf>
    <xf numFmtId="0" fontId="88" fillId="0" borderId="0" xfId="0" applyFont="1"/>
    <xf numFmtId="0" fontId="35" fillId="4" borderId="0" xfId="0" applyFont="1" applyFill="1" applyAlignment="1">
      <alignment horizontal="center"/>
    </xf>
    <xf numFmtId="0" fontId="53" fillId="0" borderId="96" xfId="0" applyFont="1" applyBorder="1" applyAlignment="1">
      <alignment horizontal="center" vertical="center"/>
    </xf>
    <xf numFmtId="0" fontId="16" fillId="0" borderId="102" xfId="0" applyFont="1" applyBorder="1"/>
    <xf numFmtId="0" fontId="11" fillId="0" borderId="94" xfId="0" applyFont="1" applyBorder="1" applyAlignment="1" applyProtection="1">
      <alignment horizontal="center"/>
      <protection locked="0"/>
    </xf>
    <xf numFmtId="0" fontId="138" fillId="0" borderId="0" xfId="1782" applyFont="1"/>
    <xf numFmtId="0" fontId="116" fillId="0" borderId="105" xfId="0" applyFont="1" applyBorder="1" applyAlignment="1" applyProtection="1">
      <alignment horizontal="center"/>
      <protection locked="0"/>
    </xf>
    <xf numFmtId="0" fontId="90" fillId="0" borderId="94" xfId="0" applyFont="1" applyBorder="1" applyAlignment="1" applyProtection="1">
      <alignment horizontal="center"/>
      <protection locked="0"/>
    </xf>
    <xf numFmtId="0" fontId="131" fillId="4" borderId="103" xfId="0" applyFont="1" applyFill="1" applyBorder="1" applyAlignment="1" applyProtection="1">
      <alignment horizontal="center"/>
      <protection locked="0"/>
    </xf>
    <xf numFmtId="0" fontId="79" fillId="4" borderId="109" xfId="63" applyFont="1" applyFill="1" applyBorder="1" applyAlignment="1">
      <alignment horizontal="center" vertical="center"/>
    </xf>
    <xf numFmtId="0" fontId="79" fillId="4" borderId="110" xfId="63" applyFont="1" applyFill="1" applyBorder="1" applyAlignment="1">
      <alignment horizontal="center" vertical="center"/>
    </xf>
    <xf numFmtId="0" fontId="114" fillId="4" borderId="23" xfId="0" applyFont="1" applyFill="1" applyBorder="1" applyAlignment="1">
      <alignment horizontal="center" vertical="center"/>
    </xf>
    <xf numFmtId="0" fontId="66" fillId="4" borderId="109" xfId="63" applyFont="1" applyFill="1" applyBorder="1" applyAlignment="1">
      <alignment horizontal="center" vertical="center"/>
    </xf>
    <xf numFmtId="0" fontId="132" fillId="12" borderId="5" xfId="0" applyFont="1" applyFill="1" applyBorder="1" applyAlignment="1">
      <alignment horizontal="left" vertical="center"/>
    </xf>
    <xf numFmtId="0" fontId="66" fillId="4" borderId="110" xfId="63" applyFont="1" applyFill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114" fillId="0" borderId="99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67" fillId="0" borderId="99" xfId="0" applyFont="1" applyBorder="1" applyAlignment="1">
      <alignment horizontal="center" vertical="center"/>
    </xf>
    <xf numFmtId="0" fontId="66" fillId="4" borderId="94" xfId="63" applyFont="1" applyFill="1" applyBorder="1" applyAlignment="1">
      <alignment horizontal="center" vertical="center"/>
    </xf>
    <xf numFmtId="0" fontId="134" fillId="12" borderId="101" xfId="0" applyFont="1" applyFill="1" applyBorder="1" applyAlignment="1">
      <alignment horizontal="left" vertical="center"/>
    </xf>
    <xf numFmtId="0" fontId="66" fillId="4" borderId="95" xfId="63" applyFont="1" applyFill="1" applyBorder="1" applyAlignment="1">
      <alignment horizontal="center" vertical="center"/>
    </xf>
    <xf numFmtId="0" fontId="67" fillId="22" borderId="111" xfId="0" applyFont="1" applyFill="1" applyBorder="1" applyAlignment="1">
      <alignment horizontal="left" vertical="center"/>
    </xf>
    <xf numFmtId="1" fontId="52" fillId="0" borderId="101" xfId="0" applyNumberFormat="1" applyFont="1" applyBorder="1" applyAlignment="1">
      <alignment horizontal="center"/>
    </xf>
    <xf numFmtId="0" fontId="136" fillId="0" borderId="96" xfId="0" applyFont="1" applyBorder="1" applyAlignment="1">
      <alignment horizontal="center" vertical="center"/>
    </xf>
    <xf numFmtId="0" fontId="66" fillId="5" borderId="109" xfId="63" applyFont="1" applyFill="1" applyBorder="1" applyAlignment="1">
      <alignment horizontal="center" vertical="center"/>
    </xf>
    <xf numFmtId="0" fontId="66" fillId="5" borderId="110" xfId="63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/>
    </xf>
    <xf numFmtId="0" fontId="119" fillId="0" borderId="0" xfId="3555" applyFont="1" applyAlignment="1">
      <alignment horizontal="center"/>
    </xf>
    <xf numFmtId="0" fontId="122" fillId="5" borderId="87" xfId="3555" applyFont="1" applyFill="1" applyBorder="1" applyAlignment="1" applyProtection="1">
      <alignment horizontal="center" shrinkToFit="1"/>
      <protection locked="0"/>
    </xf>
    <xf numFmtId="0" fontId="122" fillId="5" borderId="87" xfId="3555" applyFont="1" applyFill="1" applyBorder="1" applyAlignment="1" applyProtection="1">
      <alignment horizontal="center" wrapText="1" shrinkToFit="1"/>
      <protection locked="0"/>
    </xf>
    <xf numFmtId="49" fontId="119" fillId="0" borderId="0" xfId="3555" applyNumberFormat="1" applyFont="1" applyAlignment="1">
      <alignment horizontal="center"/>
    </xf>
    <xf numFmtId="16" fontId="122" fillId="5" borderId="87" xfId="3555" applyNumberFormat="1" applyFont="1" applyFill="1" applyBorder="1" applyAlignment="1" applyProtection="1">
      <alignment vertical="center" shrinkToFit="1"/>
      <protection locked="0"/>
    </xf>
    <xf numFmtId="49" fontId="131" fillId="4" borderId="103" xfId="0" applyNumberFormat="1" applyFont="1" applyFill="1" applyBorder="1" applyAlignment="1" applyProtection="1">
      <alignment horizontal="center"/>
      <protection locked="0"/>
    </xf>
    <xf numFmtId="49" fontId="122" fillId="5" borderId="87" xfId="3555" applyNumberFormat="1" applyFont="1" applyFill="1" applyBorder="1" applyAlignment="1" applyProtection="1">
      <alignment horizontal="center" shrinkToFit="1"/>
      <protection locked="0"/>
    </xf>
    <xf numFmtId="0" fontId="137" fillId="21" borderId="17" xfId="0" applyFont="1" applyFill="1" applyBorder="1" applyAlignment="1">
      <alignment horizontal="left" vertical="center"/>
    </xf>
    <xf numFmtId="0" fontId="49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41" fillId="12" borderId="5" xfId="0" applyFont="1" applyFill="1" applyBorder="1" applyAlignment="1">
      <alignment horizontal="left" vertical="center"/>
    </xf>
    <xf numFmtId="0" fontId="141" fillId="12" borderId="101" xfId="0" applyFont="1" applyFill="1" applyBorder="1" applyAlignment="1">
      <alignment horizontal="left" vertical="center"/>
    </xf>
    <xf numFmtId="0" fontId="142" fillId="12" borderId="5" xfId="0" applyFont="1" applyFill="1" applyBorder="1" applyAlignment="1">
      <alignment horizontal="left" vertical="center"/>
    </xf>
    <xf numFmtId="0" fontId="90" fillId="0" borderId="115" xfId="0" applyFont="1" applyBorder="1" applyAlignment="1" applyProtection="1">
      <alignment horizontal="center"/>
      <protection locked="0"/>
    </xf>
    <xf numFmtId="0" fontId="131" fillId="0" borderId="103" xfId="0" applyFont="1" applyBorder="1" applyAlignment="1" applyProtection="1">
      <alignment horizontal="center"/>
      <protection locked="0"/>
    </xf>
    <xf numFmtId="0" fontId="145" fillId="4" borderId="94" xfId="0" applyFont="1" applyFill="1" applyBorder="1" applyAlignment="1" applyProtection="1">
      <alignment horizontal="center"/>
      <protection locked="0"/>
    </xf>
    <xf numFmtId="0" fontId="145" fillId="4" borderId="115" xfId="0" applyFont="1" applyFill="1" applyBorder="1" applyAlignment="1" applyProtection="1">
      <alignment horizontal="center"/>
      <protection locked="0"/>
    </xf>
    <xf numFmtId="0" fontId="145" fillId="4" borderId="33" xfId="0" applyFont="1" applyFill="1" applyBorder="1" applyAlignment="1" applyProtection="1">
      <alignment horizontal="center"/>
      <protection locked="0"/>
    </xf>
    <xf numFmtId="0" fontId="144" fillId="4" borderId="0" xfId="0" applyFont="1" applyFill="1" applyAlignment="1" applyProtection="1">
      <alignment horizontal="center"/>
      <protection locked="0"/>
    </xf>
    <xf numFmtId="0" fontId="146" fillId="4" borderId="103" xfId="0" applyFont="1" applyFill="1" applyBorder="1" applyAlignment="1" applyProtection="1">
      <alignment horizontal="center"/>
      <protection locked="0"/>
    </xf>
    <xf numFmtId="0" fontId="145" fillId="4" borderId="0" xfId="0" applyFont="1" applyFill="1" applyAlignment="1" applyProtection="1">
      <alignment horizontal="center"/>
      <protection locked="0"/>
    </xf>
    <xf numFmtId="0" fontId="90" fillId="4" borderId="94" xfId="0" applyFont="1" applyFill="1" applyBorder="1" applyAlignment="1" applyProtection="1">
      <alignment horizontal="center"/>
      <protection locked="0"/>
    </xf>
    <xf numFmtId="0" fontId="90" fillId="4" borderId="33" xfId="0" applyFont="1" applyFill="1" applyBorder="1" applyAlignment="1" applyProtection="1">
      <alignment horizontal="center"/>
      <protection locked="0"/>
    </xf>
    <xf numFmtId="0" fontId="116" fillId="4" borderId="105" xfId="0" applyFont="1" applyFill="1" applyBorder="1" applyAlignment="1" applyProtection="1">
      <alignment horizontal="center"/>
      <protection locked="0"/>
    </xf>
    <xf numFmtId="0" fontId="116" fillId="4" borderId="16" xfId="0" applyFont="1" applyFill="1" applyBorder="1" applyAlignment="1" applyProtection="1">
      <alignment horizontal="center"/>
      <protection locked="0"/>
    </xf>
    <xf numFmtId="0" fontId="77" fillId="0" borderId="103" xfId="0" applyFont="1" applyBorder="1" applyAlignment="1" applyProtection="1">
      <alignment horizontal="center"/>
      <protection locked="0"/>
    </xf>
    <xf numFmtId="0" fontId="10" fillId="5" borderId="124" xfId="0" applyFont="1" applyFill="1" applyBorder="1" applyAlignment="1">
      <alignment horizontal="center"/>
    </xf>
    <xf numFmtId="0" fontId="112" fillId="4" borderId="124" xfId="0" applyFont="1" applyFill="1" applyBorder="1" applyAlignment="1">
      <alignment horizontal="center"/>
    </xf>
    <xf numFmtId="0" fontId="134" fillId="4" borderId="124" xfId="0" applyFont="1" applyFill="1" applyBorder="1" applyAlignment="1">
      <alignment horizontal="center"/>
    </xf>
    <xf numFmtId="49" fontId="112" fillId="4" borderId="124" xfId="0" applyNumberFormat="1" applyFont="1" applyFill="1" applyBorder="1" applyAlignment="1">
      <alignment horizontal="center"/>
    </xf>
    <xf numFmtId="0" fontId="148" fillId="20" borderId="85" xfId="0" applyFont="1" applyFill="1" applyBorder="1" applyAlignment="1">
      <alignment horizontal="left" vertical="center"/>
    </xf>
    <xf numFmtId="0" fontId="117" fillId="4" borderId="124" xfId="0" applyFont="1" applyFill="1" applyBorder="1" applyAlignment="1">
      <alignment horizontal="center"/>
    </xf>
    <xf numFmtId="0" fontId="66" fillId="8" borderId="80" xfId="63" applyFont="1" applyFill="1" applyBorder="1" applyAlignment="1">
      <alignment horizontal="center" vertical="center"/>
    </xf>
    <xf numFmtId="0" fontId="150" fillId="0" borderId="1" xfId="0" applyFont="1" applyBorder="1" applyAlignment="1">
      <alignment horizontal="center" vertical="center"/>
    </xf>
    <xf numFmtId="0" fontId="151" fillId="24" borderId="2" xfId="0" applyFont="1" applyFill="1" applyBorder="1" applyAlignment="1">
      <alignment horizontal="center" vertical="center"/>
    </xf>
    <xf numFmtId="0" fontId="132" fillId="21" borderId="2" xfId="0" applyFont="1" applyFill="1" applyBorder="1" applyAlignment="1">
      <alignment horizontal="center" vertical="center"/>
    </xf>
    <xf numFmtId="0" fontId="151" fillId="12" borderId="2" xfId="0" applyFont="1" applyFill="1" applyBorder="1" applyAlignment="1">
      <alignment horizontal="center" vertical="center"/>
    </xf>
    <xf numFmtId="0" fontId="151" fillId="20" borderId="3" xfId="0" applyFont="1" applyFill="1" applyBorder="1" applyAlignment="1">
      <alignment horizontal="center" vertical="center"/>
    </xf>
    <xf numFmtId="0" fontId="49" fillId="20" borderId="82" xfId="0" applyFont="1" applyFill="1" applyBorder="1" applyAlignment="1">
      <alignment horizontal="center" vertical="center"/>
    </xf>
    <xf numFmtId="0" fontId="152" fillId="4" borderId="2" xfId="0" applyFont="1" applyFill="1" applyBorder="1" applyAlignment="1">
      <alignment horizontal="center" vertical="center"/>
    </xf>
    <xf numFmtId="0" fontId="132" fillId="12" borderId="79" xfId="0" applyFont="1" applyFill="1" applyBorder="1" applyAlignment="1">
      <alignment horizontal="center" vertical="center"/>
    </xf>
    <xf numFmtId="0" fontId="153" fillId="5" borderId="17" xfId="0" applyFont="1" applyFill="1" applyBorder="1" applyAlignment="1">
      <alignment horizontal="center"/>
    </xf>
    <xf numFmtId="0" fontId="149" fillId="8" borderId="52" xfId="0" applyFont="1" applyFill="1" applyBorder="1" applyAlignment="1">
      <alignment horizontal="center" vertical="center"/>
    </xf>
    <xf numFmtId="0" fontId="149" fillId="5" borderId="17" xfId="0" applyFont="1" applyFill="1" applyBorder="1" applyAlignment="1">
      <alignment horizontal="center" vertical="center"/>
    </xf>
    <xf numFmtId="0" fontId="149" fillId="8" borderId="52" xfId="0" applyFont="1" applyFill="1" applyBorder="1" applyAlignment="1">
      <alignment horizontal="right" vertical="center"/>
    </xf>
    <xf numFmtId="0" fontId="137" fillId="21" borderId="17" xfId="0" applyFont="1" applyFill="1" applyBorder="1" applyAlignment="1">
      <alignment horizontal="left" vertical="center" wrapText="1"/>
    </xf>
    <xf numFmtId="49" fontId="112" fillId="8" borderId="52" xfId="0" applyNumberFormat="1" applyFont="1" applyFill="1" applyBorder="1" applyAlignment="1">
      <alignment horizontal="center"/>
    </xf>
    <xf numFmtId="49" fontId="112" fillId="4" borderId="124" xfId="0" applyNumberFormat="1" applyFont="1" applyFill="1" applyBorder="1" applyAlignment="1">
      <alignment horizontal="center" vertical="center"/>
    </xf>
    <xf numFmtId="0" fontId="113" fillId="4" borderId="55" xfId="7" applyFont="1" applyFill="1" applyBorder="1" applyAlignment="1">
      <alignment horizontal="left" vertical="center"/>
    </xf>
    <xf numFmtId="1" fontId="52" fillId="0" borderId="101" xfId="0" applyNumberFormat="1" applyFont="1" applyBorder="1" applyAlignment="1">
      <alignment horizontal="center" vertical="center"/>
    </xf>
    <xf numFmtId="0" fontId="79" fillId="4" borderId="7" xfId="0" applyFont="1" applyFill="1" applyBorder="1" applyAlignment="1">
      <alignment horizontal="center" vertical="center"/>
    </xf>
    <xf numFmtId="0" fontId="79" fillId="4" borderId="5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4" borderId="101" xfId="0" applyFont="1" applyFill="1" applyBorder="1" applyAlignment="1">
      <alignment horizontal="center" vertical="center"/>
    </xf>
    <xf numFmtId="49" fontId="157" fillId="0" borderId="89" xfId="0" applyNumberFormat="1" applyFont="1" applyBorder="1" applyAlignment="1" applyProtection="1">
      <alignment horizontal="center"/>
      <protection locked="0"/>
    </xf>
    <xf numFmtId="0" fontId="158" fillId="24" borderId="2" xfId="0" applyFont="1" applyFill="1" applyBorder="1" applyAlignment="1">
      <alignment horizontal="center" vertical="center" wrapText="1"/>
    </xf>
    <xf numFmtId="0" fontId="90" fillId="0" borderId="105" xfId="0" applyFont="1" applyBorder="1" applyAlignment="1" applyProtection="1">
      <alignment horizontal="center"/>
      <protection locked="0"/>
    </xf>
    <xf numFmtId="0" fontId="131" fillId="0" borderId="102" xfId="0" applyFont="1" applyBorder="1" applyAlignment="1" applyProtection="1">
      <alignment horizontal="center"/>
      <protection locked="0"/>
    </xf>
    <xf numFmtId="0" fontId="145" fillId="4" borderId="105" xfId="0" applyFont="1" applyFill="1" applyBorder="1" applyAlignment="1" applyProtection="1">
      <alignment horizontal="center"/>
      <protection locked="0"/>
    </xf>
    <xf numFmtId="0" fontId="145" fillId="4" borderId="16" xfId="0" applyFont="1" applyFill="1" applyBorder="1" applyAlignment="1" applyProtection="1">
      <alignment horizontal="center"/>
      <protection locked="0"/>
    </xf>
    <xf numFmtId="0" fontId="146" fillId="4" borderId="102" xfId="0" applyFont="1" applyFill="1" applyBorder="1" applyAlignment="1" applyProtection="1">
      <alignment horizontal="center"/>
      <protection locked="0"/>
    </xf>
    <xf numFmtId="0" fontId="90" fillId="4" borderId="105" xfId="0" applyFont="1" applyFill="1" applyBorder="1" applyAlignment="1" applyProtection="1">
      <alignment horizontal="center"/>
      <protection locked="0"/>
    </xf>
    <xf numFmtId="0" fontId="90" fillId="4" borderId="16" xfId="0" applyFont="1" applyFill="1" applyBorder="1" applyAlignment="1" applyProtection="1">
      <alignment horizontal="center"/>
      <protection locked="0"/>
    </xf>
    <xf numFmtId="0" fontId="131" fillId="4" borderId="102" xfId="0" applyFont="1" applyFill="1" applyBorder="1" applyAlignment="1" applyProtection="1">
      <alignment horizontal="center"/>
      <protection locked="0"/>
    </xf>
    <xf numFmtId="0" fontId="77" fillId="0" borderId="102" xfId="0" applyFont="1" applyBorder="1" applyAlignment="1" applyProtection="1">
      <alignment horizontal="center"/>
      <protection locked="0"/>
    </xf>
    <xf numFmtId="0" fontId="145" fillId="4" borderId="125" xfId="0" applyFont="1" applyFill="1" applyBorder="1" applyAlignment="1" applyProtection="1">
      <alignment horizontal="center"/>
      <protection locked="0"/>
    </xf>
    <xf numFmtId="0" fontId="160" fillId="12" borderId="5" xfId="0" applyFont="1" applyFill="1" applyBorder="1" applyAlignment="1">
      <alignment horizontal="left" vertical="center"/>
    </xf>
    <xf numFmtId="0" fontId="161" fillId="4" borderId="124" xfId="0" applyFont="1" applyFill="1" applyBorder="1" applyAlignment="1">
      <alignment horizontal="center"/>
    </xf>
    <xf numFmtId="0" fontId="117" fillId="0" borderId="5" xfId="0" applyFont="1" applyBorder="1" applyAlignment="1">
      <alignment horizontal="center" vertical="center"/>
    </xf>
    <xf numFmtId="49" fontId="157" fillId="0" borderId="123" xfId="0" applyNumberFormat="1" applyFont="1" applyBorder="1" applyAlignment="1" applyProtection="1">
      <alignment horizontal="center"/>
      <protection locked="0"/>
    </xf>
    <xf numFmtId="49" fontId="157" fillId="0" borderId="127" xfId="0" applyNumberFormat="1" applyFont="1" applyBorder="1" applyAlignment="1" applyProtection="1">
      <alignment horizontal="center"/>
      <protection locked="0"/>
    </xf>
    <xf numFmtId="49" fontId="157" fillId="0" borderId="103" xfId="0" applyNumberFormat="1" applyFont="1" applyBorder="1" applyAlignment="1" applyProtection="1">
      <alignment horizontal="center"/>
      <protection locked="0"/>
    </xf>
    <xf numFmtId="49" fontId="157" fillId="0" borderId="93" xfId="0" applyNumberFormat="1" applyFont="1" applyBorder="1" applyAlignment="1" applyProtection="1">
      <alignment horizontal="center"/>
      <protection locked="0"/>
    </xf>
    <xf numFmtId="49" fontId="157" fillId="0" borderId="96" xfId="0" applyNumberFormat="1" applyFont="1" applyBorder="1" applyProtection="1">
      <protection locked="0"/>
    </xf>
    <xf numFmtId="0" fontId="90" fillId="4" borderId="125" xfId="0" applyFont="1" applyFill="1" applyBorder="1" applyAlignment="1" applyProtection="1">
      <alignment horizontal="center"/>
      <protection locked="0"/>
    </xf>
    <xf numFmtId="0" fontId="29" fillId="21" borderId="55" xfId="7" applyFont="1" applyFill="1" applyBorder="1" applyAlignment="1">
      <alignment horizontal="left"/>
    </xf>
    <xf numFmtId="49" fontId="112" fillId="21" borderId="124" xfId="0" applyNumberFormat="1" applyFont="1" applyFill="1" applyBorder="1" applyAlignment="1">
      <alignment horizontal="center"/>
    </xf>
    <xf numFmtId="0" fontId="144" fillId="0" borderId="115" xfId="7" applyFont="1" applyBorder="1" applyAlignment="1">
      <alignment horizontal="center" vertical="center" wrapText="1"/>
    </xf>
    <xf numFmtId="0" fontId="144" fillId="0" borderId="106" xfId="7" applyFont="1" applyBorder="1" applyAlignment="1">
      <alignment horizontal="center" vertical="center" wrapText="1"/>
    </xf>
    <xf numFmtId="0" fontId="130" fillId="0" borderId="16" xfId="0" applyFont="1" applyBorder="1" applyAlignment="1" applyProtection="1">
      <alignment horizontal="center"/>
      <protection locked="0"/>
    </xf>
    <xf numFmtId="0" fontId="130" fillId="0" borderId="0" xfId="0" applyFont="1" applyAlignment="1" applyProtection="1">
      <alignment horizontal="center"/>
      <protection locked="0"/>
    </xf>
    <xf numFmtId="49" fontId="130" fillId="0" borderId="126" xfId="0" applyNumberFormat="1" applyFont="1" applyBorder="1" applyAlignment="1" applyProtection="1">
      <alignment horizontal="center"/>
      <protection locked="0"/>
    </xf>
    <xf numFmtId="49" fontId="130" fillId="0" borderId="30" xfId="0" applyNumberFormat="1" applyFont="1" applyBorder="1" applyAlignment="1" applyProtection="1">
      <alignment horizontal="center"/>
      <protection locked="0"/>
    </xf>
    <xf numFmtId="0" fontId="156" fillId="4" borderId="115" xfId="0" applyFont="1" applyFill="1" applyBorder="1" applyAlignment="1" applyProtection="1">
      <alignment horizontal="center" vertical="center" wrapText="1"/>
      <protection locked="0"/>
    </xf>
    <xf numFmtId="0" fontId="156" fillId="4" borderId="106" xfId="0" applyFont="1" applyFill="1" applyBorder="1" applyAlignment="1" applyProtection="1">
      <alignment horizontal="center" vertical="center" wrapText="1"/>
      <protection locked="0"/>
    </xf>
    <xf numFmtId="0" fontId="156" fillId="4" borderId="0" xfId="0" applyFont="1" applyFill="1" applyAlignment="1" applyProtection="1">
      <alignment horizontal="center" vertical="center" wrapText="1"/>
      <protection locked="0"/>
    </xf>
    <xf numFmtId="0" fontId="156" fillId="4" borderId="102" xfId="0" applyFont="1" applyFill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130" fillId="0" borderId="90" xfId="0" applyNumberFormat="1" applyFont="1" applyBorder="1" applyAlignment="1" applyProtection="1">
      <alignment horizontal="center"/>
      <protection locked="0"/>
    </xf>
    <xf numFmtId="49" fontId="130" fillId="0" borderId="88" xfId="0" applyNumberFormat="1" applyFont="1" applyBorder="1" applyAlignment="1" applyProtection="1">
      <alignment horizontal="center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81" fillId="20" borderId="20" xfId="0" applyFont="1" applyFill="1" applyBorder="1" applyAlignment="1" applyProtection="1">
      <alignment horizontal="center"/>
      <protection locked="0"/>
    </xf>
    <xf numFmtId="0" fontId="81" fillId="20" borderId="61" xfId="0" applyFont="1" applyFill="1" applyBorder="1" applyAlignment="1" applyProtection="1">
      <alignment horizontal="center"/>
      <protection locked="0"/>
    </xf>
    <xf numFmtId="0" fontId="81" fillId="20" borderId="62" xfId="0" applyFont="1" applyFill="1" applyBorder="1" applyAlignment="1" applyProtection="1">
      <alignment horizontal="center"/>
      <protection locked="0"/>
    </xf>
    <xf numFmtId="0" fontId="143" fillId="3" borderId="97" xfId="0" applyFont="1" applyFill="1" applyBorder="1" applyAlignment="1" applyProtection="1">
      <alignment horizontal="center"/>
      <protection locked="0"/>
    </xf>
    <xf numFmtId="0" fontId="143" fillId="3" borderId="98" xfId="0" applyFont="1" applyFill="1" applyBorder="1" applyAlignment="1" applyProtection="1">
      <alignment horizontal="center"/>
      <protection locked="0"/>
    </xf>
    <xf numFmtId="0" fontId="167" fillId="6" borderId="115" xfId="0" applyFont="1" applyFill="1" applyBorder="1" applyAlignment="1" applyProtection="1">
      <alignment horizontal="center" vertical="center" wrapText="1"/>
      <protection locked="0"/>
    </xf>
    <xf numFmtId="0" fontId="167" fillId="6" borderId="95" xfId="0" applyFont="1" applyFill="1" applyBorder="1" applyAlignment="1" applyProtection="1">
      <alignment horizontal="center" vertical="center" wrapText="1"/>
      <protection locked="0"/>
    </xf>
    <xf numFmtId="0" fontId="167" fillId="6" borderId="0" xfId="0" applyFont="1" applyFill="1" applyAlignment="1" applyProtection="1">
      <alignment horizontal="center" vertical="center" wrapText="1"/>
      <protection locked="0"/>
    </xf>
    <xf numFmtId="0" fontId="167" fillId="6" borderId="103" xfId="0" applyFont="1" applyFill="1" applyBorder="1" applyAlignment="1" applyProtection="1">
      <alignment horizontal="center" vertical="center" wrapText="1"/>
      <protection locked="0"/>
    </xf>
    <xf numFmtId="0" fontId="143" fillId="3" borderId="20" xfId="0" applyFont="1" applyFill="1" applyBorder="1" applyAlignment="1" applyProtection="1">
      <alignment horizontal="center"/>
      <protection locked="0"/>
    </xf>
    <xf numFmtId="0" fontId="154" fillId="4" borderId="115" xfId="0" applyFont="1" applyFill="1" applyBorder="1" applyAlignment="1" applyProtection="1">
      <alignment horizontal="center" vertical="center" wrapText="1"/>
      <protection locked="0"/>
    </xf>
    <xf numFmtId="0" fontId="154" fillId="4" borderId="106" xfId="0" applyFont="1" applyFill="1" applyBorder="1" applyAlignment="1" applyProtection="1">
      <alignment horizontal="center" vertical="center" wrapText="1"/>
      <protection locked="0"/>
    </xf>
    <xf numFmtId="0" fontId="154" fillId="4" borderId="0" xfId="0" applyFont="1" applyFill="1" applyAlignment="1" applyProtection="1">
      <alignment horizontal="center" vertical="center" wrapText="1"/>
      <protection locked="0"/>
    </xf>
    <xf numFmtId="0" fontId="154" fillId="4" borderId="102" xfId="0" applyFont="1" applyFill="1" applyBorder="1" applyAlignment="1" applyProtection="1">
      <alignment horizontal="center" vertical="center" wrapText="1"/>
      <protection locked="0"/>
    </xf>
    <xf numFmtId="0" fontId="129" fillId="4" borderId="16" xfId="0" applyFont="1" applyFill="1" applyBorder="1" applyAlignment="1" applyProtection="1">
      <alignment horizontal="center"/>
      <protection locked="0"/>
    </xf>
    <xf numFmtId="0" fontId="129" fillId="4" borderId="0" xfId="0" applyFont="1" applyFill="1" applyAlignment="1" applyProtection="1">
      <alignment horizontal="center"/>
      <protection locked="0"/>
    </xf>
    <xf numFmtId="0" fontId="154" fillId="4" borderId="28" xfId="0" applyFont="1" applyFill="1" applyBorder="1" applyAlignment="1" applyProtection="1">
      <alignment horizontal="center" vertical="center" wrapText="1"/>
      <protection locked="0"/>
    </xf>
    <xf numFmtId="0" fontId="154" fillId="4" borderId="34" xfId="0" applyFont="1" applyFill="1" applyBorder="1" applyAlignment="1" applyProtection="1">
      <alignment horizontal="center" vertical="center" wrapText="1"/>
      <protection locked="0"/>
    </xf>
    <xf numFmtId="0" fontId="154" fillId="4" borderId="103" xfId="0" applyFont="1" applyFill="1" applyBorder="1" applyAlignment="1" applyProtection="1">
      <alignment horizontal="center" vertical="center" wrapText="1"/>
      <protection locked="0"/>
    </xf>
    <xf numFmtId="0" fontId="129" fillId="4" borderId="33" xfId="0" applyFont="1" applyFill="1" applyBorder="1" applyAlignment="1" applyProtection="1">
      <alignment horizontal="center"/>
      <protection locked="0"/>
    </xf>
    <xf numFmtId="49" fontId="130" fillId="0" borderId="33" xfId="0" applyNumberFormat="1" applyFont="1" applyBorder="1" applyAlignment="1" applyProtection="1">
      <alignment horizontal="center"/>
      <protection locked="0"/>
    </xf>
    <xf numFmtId="49" fontId="130" fillId="0" borderId="0" xfId="0" applyNumberFormat="1" applyFont="1" applyAlignment="1" applyProtection="1">
      <alignment horizontal="center"/>
      <protection locked="0"/>
    </xf>
    <xf numFmtId="0" fontId="130" fillId="4" borderId="33" xfId="0" applyFont="1" applyFill="1" applyBorder="1" applyAlignment="1" applyProtection="1">
      <alignment horizontal="center"/>
      <protection locked="0"/>
    </xf>
    <xf numFmtId="0" fontId="130" fillId="4" borderId="0" xfId="0" applyFont="1" applyFill="1" applyAlignment="1" applyProtection="1">
      <alignment horizontal="center"/>
      <protection locked="0"/>
    </xf>
    <xf numFmtId="49" fontId="130" fillId="0" borderId="128" xfId="0" applyNumberFormat="1" applyFont="1" applyBorder="1" applyAlignment="1" applyProtection="1">
      <alignment horizontal="center"/>
      <protection locked="0"/>
    </xf>
    <xf numFmtId="49" fontId="11" fillId="0" borderId="90" xfId="0" applyNumberFormat="1" applyFont="1" applyBorder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92" xfId="0" applyNumberFormat="1" applyFont="1" applyBorder="1" applyAlignment="1" applyProtection="1">
      <alignment horizontal="center"/>
      <protection locked="0"/>
    </xf>
    <xf numFmtId="0" fontId="127" fillId="23" borderId="20" xfId="0" applyFont="1" applyFill="1" applyBorder="1" applyAlignment="1" applyProtection="1">
      <alignment horizontal="center" vertical="center"/>
      <protection locked="0"/>
    </xf>
    <xf numFmtId="0" fontId="127" fillId="23" borderId="97" xfId="0" applyFont="1" applyFill="1" applyBorder="1" applyAlignment="1" applyProtection="1">
      <alignment horizontal="center" vertical="center"/>
      <protection locked="0"/>
    </xf>
    <xf numFmtId="0" fontId="127" fillId="23" borderId="98" xfId="0" applyFont="1" applyFill="1" applyBorder="1" applyAlignment="1" applyProtection="1">
      <alignment horizontal="center" vertical="center"/>
      <protection locked="0"/>
    </xf>
    <xf numFmtId="0" fontId="128" fillId="0" borderId="28" xfId="0" applyFont="1" applyBorder="1" applyAlignment="1" applyProtection="1">
      <alignment horizontal="center" vertical="center" wrapText="1"/>
      <protection locked="0"/>
    </xf>
    <xf numFmtId="0" fontId="128" fillId="0" borderId="106" xfId="0" applyFont="1" applyBorder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  <protection locked="0"/>
    </xf>
    <xf numFmtId="0" fontId="128" fillId="0" borderId="102" xfId="0" applyFont="1" applyBorder="1" applyAlignment="1" applyProtection="1">
      <alignment horizontal="center" vertical="center" wrapText="1"/>
      <protection locked="0"/>
    </xf>
    <xf numFmtId="0" fontId="128" fillId="0" borderId="107" xfId="0" applyFont="1" applyBorder="1" applyAlignment="1" applyProtection="1">
      <alignment horizontal="center" vertical="center" wrapText="1"/>
      <protection locked="0"/>
    </xf>
    <xf numFmtId="0" fontId="128" fillId="0" borderId="108" xfId="0" applyFont="1" applyBorder="1" applyAlignment="1" applyProtection="1">
      <alignment horizontal="center" vertical="center" wrapText="1"/>
      <protection locked="0"/>
    </xf>
    <xf numFmtId="0" fontId="128" fillId="0" borderId="103" xfId="0" applyFont="1" applyBorder="1" applyAlignment="1" applyProtection="1">
      <alignment horizontal="center" vertical="center" wrapText="1"/>
      <protection locked="0"/>
    </xf>
    <xf numFmtId="0" fontId="41" fillId="5" borderId="118" xfId="0" applyFont="1" applyFill="1" applyBorder="1" applyAlignment="1">
      <alignment horizontal="center" vertical="center"/>
    </xf>
    <xf numFmtId="0" fontId="42" fillId="5" borderId="119" xfId="0" applyFont="1" applyFill="1" applyBorder="1" applyAlignment="1">
      <alignment horizontal="center" vertical="center"/>
    </xf>
    <xf numFmtId="0" fontId="42" fillId="5" borderId="120" xfId="0" applyFont="1" applyFill="1" applyBorder="1" applyAlignment="1">
      <alignment horizontal="center" vertical="center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46" fillId="0" borderId="95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3" xfId="0" applyFont="1" applyBorder="1" applyAlignment="1" applyProtection="1">
      <alignment horizontal="center" vertical="center" wrapText="1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82" fillId="0" borderId="30" xfId="0" applyFont="1" applyBorder="1" applyAlignment="1">
      <alignment horizontal="center" vertical="center" wrapText="1"/>
    </xf>
    <xf numFmtId="0" fontId="81" fillId="5" borderId="20" xfId="0" applyFont="1" applyFill="1" applyBorder="1" applyAlignment="1" applyProtection="1">
      <alignment horizontal="center"/>
      <protection locked="0"/>
    </xf>
    <xf numFmtId="0" fontId="81" fillId="5" borderId="97" xfId="0" applyFont="1" applyFill="1" applyBorder="1" applyAlignment="1" applyProtection="1">
      <alignment horizontal="center"/>
      <protection locked="0"/>
    </xf>
    <xf numFmtId="0" fontId="81" fillId="5" borderId="98" xfId="0" applyFont="1" applyFill="1" applyBorder="1" applyAlignment="1" applyProtection="1">
      <alignment horizontal="center"/>
      <protection locked="0"/>
    </xf>
    <xf numFmtId="0" fontId="46" fillId="0" borderId="115" xfId="0" applyFont="1" applyBorder="1" applyAlignment="1" applyProtection="1">
      <alignment horizontal="center" vertical="center" wrapText="1"/>
      <protection locked="0"/>
    </xf>
    <xf numFmtId="16" fontId="46" fillId="0" borderId="115" xfId="0" applyNumberFormat="1" applyFont="1" applyBorder="1" applyAlignment="1" applyProtection="1">
      <alignment horizontal="center" vertical="center" wrapText="1"/>
      <protection locked="0"/>
    </xf>
    <xf numFmtId="16" fontId="46" fillId="0" borderId="95" xfId="0" applyNumberFormat="1" applyFont="1" applyBorder="1" applyAlignment="1" applyProtection="1">
      <alignment horizontal="center" vertical="center" wrapText="1"/>
      <protection locked="0"/>
    </xf>
    <xf numFmtId="16" fontId="46" fillId="0" borderId="0" xfId="0" applyNumberFormat="1" applyFont="1" applyAlignment="1" applyProtection="1">
      <alignment horizontal="center" vertical="center" wrapText="1"/>
      <protection locked="0"/>
    </xf>
    <xf numFmtId="16" fontId="46" fillId="0" borderId="103" xfId="0" applyNumberFormat="1" applyFont="1" applyBorder="1" applyAlignment="1" applyProtection="1">
      <alignment horizontal="center" vertical="center" wrapText="1"/>
      <protection locked="0"/>
    </xf>
    <xf numFmtId="49" fontId="11" fillId="0" borderId="91" xfId="0" applyNumberFormat="1" applyFont="1" applyBorder="1" applyAlignment="1" applyProtection="1">
      <alignment horizontal="center"/>
      <protection locked="0"/>
    </xf>
    <xf numFmtId="49" fontId="130" fillId="0" borderId="91" xfId="0" applyNumberFormat="1" applyFont="1" applyBorder="1" applyAlignment="1" applyProtection="1">
      <alignment horizontal="center"/>
      <protection locked="0"/>
    </xf>
    <xf numFmtId="0" fontId="139" fillId="0" borderId="116" xfId="0" applyFont="1" applyBorder="1" applyAlignment="1">
      <alignment horizontal="center"/>
    </xf>
    <xf numFmtId="0" fontId="139" fillId="0" borderId="113" xfId="0" applyFont="1" applyBorder="1" applyAlignment="1">
      <alignment horizontal="center"/>
    </xf>
    <xf numFmtId="0" fontId="139" fillId="0" borderId="117" xfId="0" applyFont="1" applyBorder="1" applyAlignment="1">
      <alignment horizontal="center"/>
    </xf>
    <xf numFmtId="14" fontId="44" fillId="0" borderId="90" xfId="0" applyNumberFormat="1" applyFont="1" applyBorder="1" applyAlignment="1" applyProtection="1">
      <alignment horizontal="center"/>
      <protection locked="0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93" xfId="0" applyNumberFormat="1" applyFont="1" applyBorder="1" applyAlignment="1" applyProtection="1">
      <alignment horizontal="center"/>
      <protection locked="0"/>
    </xf>
    <xf numFmtId="14" fontId="44" fillId="0" borderId="16" xfId="0" applyNumberFormat="1" applyFont="1" applyBorder="1" applyAlignment="1" applyProtection="1">
      <alignment horizontal="center"/>
      <protection locked="0"/>
    </xf>
    <xf numFmtId="14" fontId="44" fillId="0" borderId="0" xfId="0" applyNumberFormat="1" applyFont="1" applyAlignment="1" applyProtection="1">
      <alignment horizontal="center"/>
      <protection locked="0"/>
    </xf>
    <xf numFmtId="14" fontId="44" fillId="0" borderId="102" xfId="0" applyNumberFormat="1" applyFont="1" applyBorder="1" applyAlignment="1" applyProtection="1">
      <alignment horizontal="center"/>
      <protection locked="0"/>
    </xf>
    <xf numFmtId="0" fontId="143" fillId="3" borderId="121" xfId="0" applyFont="1" applyFill="1" applyBorder="1" applyAlignment="1" applyProtection="1">
      <alignment horizontal="center"/>
      <protection locked="0"/>
    </xf>
    <xf numFmtId="0" fontId="143" fillId="3" borderId="114" xfId="0" applyFont="1" applyFill="1" applyBorder="1" applyAlignment="1" applyProtection="1">
      <alignment horizontal="center"/>
      <protection locked="0"/>
    </xf>
    <xf numFmtId="0" fontId="143" fillId="3" borderId="122" xfId="0" applyFont="1" applyFill="1" applyBorder="1" applyAlignment="1" applyProtection="1">
      <alignment horizontal="center"/>
      <protection locked="0"/>
    </xf>
    <xf numFmtId="0" fontId="140" fillId="4" borderId="115" xfId="7" applyFont="1" applyFill="1" applyBorder="1" applyAlignment="1">
      <alignment horizontal="center" vertical="center" wrapText="1"/>
    </xf>
    <xf numFmtId="0" fontId="140" fillId="4" borderId="95" xfId="7" applyFont="1" applyFill="1" applyBorder="1" applyAlignment="1">
      <alignment horizontal="center" vertical="center" wrapText="1"/>
    </xf>
    <xf numFmtId="0" fontId="144" fillId="0" borderId="95" xfId="7" applyFont="1" applyBorder="1" applyAlignment="1">
      <alignment horizontal="center" vertical="center" wrapText="1"/>
    </xf>
    <xf numFmtId="0" fontId="130" fillId="0" borderId="33" xfId="0" applyFont="1" applyBorder="1" applyAlignment="1" applyProtection="1">
      <alignment horizontal="center"/>
      <protection locked="0"/>
    </xf>
    <xf numFmtId="0" fontId="140" fillId="4" borderId="106" xfId="7" applyFont="1" applyFill="1" applyBorder="1" applyAlignment="1">
      <alignment horizontal="center" vertical="center" wrapText="1"/>
    </xf>
    <xf numFmtId="0" fontId="127" fillId="26" borderId="20" xfId="0" applyFont="1" applyFill="1" applyBorder="1" applyAlignment="1" applyProtection="1">
      <alignment horizontal="center" vertical="center"/>
      <protection locked="0"/>
    </xf>
    <xf numFmtId="0" fontId="127" fillId="26" borderId="97" xfId="0" applyFont="1" applyFill="1" applyBorder="1" applyAlignment="1" applyProtection="1">
      <alignment horizontal="center" vertical="center"/>
      <protection locked="0"/>
    </xf>
    <xf numFmtId="0" fontId="127" fillId="26" borderId="98" xfId="0" applyFont="1" applyFill="1" applyBorder="1" applyAlignment="1" applyProtection="1">
      <alignment horizontal="center" vertical="center"/>
      <protection locked="0"/>
    </xf>
    <xf numFmtId="0" fontId="154" fillId="4" borderId="95" xfId="0" applyFont="1" applyFill="1" applyBorder="1" applyAlignment="1" applyProtection="1">
      <alignment horizontal="center" vertical="center" wrapText="1"/>
      <protection locked="0"/>
    </xf>
    <xf numFmtId="0" fontId="163" fillId="12" borderId="115" xfId="0" applyFont="1" applyFill="1" applyBorder="1" applyAlignment="1" applyProtection="1">
      <alignment horizontal="center" vertical="center" wrapText="1"/>
      <protection locked="0"/>
    </xf>
    <xf numFmtId="0" fontId="163" fillId="12" borderId="95" xfId="0" applyFont="1" applyFill="1" applyBorder="1" applyAlignment="1" applyProtection="1">
      <alignment horizontal="center" vertical="center" wrapText="1"/>
      <protection locked="0"/>
    </xf>
    <xf numFmtId="0" fontId="163" fillId="12" borderId="0" xfId="0" applyFont="1" applyFill="1" applyAlignment="1" applyProtection="1">
      <alignment horizontal="center" vertical="center" wrapText="1"/>
      <protection locked="0"/>
    </xf>
    <xf numFmtId="0" fontId="163" fillId="12" borderId="103" xfId="0" applyFont="1" applyFill="1" applyBorder="1" applyAlignment="1" applyProtection="1">
      <alignment horizontal="center" vertical="center" wrapText="1"/>
      <protection locked="0"/>
    </xf>
    <xf numFmtId="0" fontId="162" fillId="12" borderId="115" xfId="7" applyFont="1" applyFill="1" applyBorder="1" applyAlignment="1">
      <alignment horizontal="center" vertical="center" wrapText="1"/>
    </xf>
    <xf numFmtId="0" fontId="162" fillId="12" borderId="95" xfId="7" applyFont="1" applyFill="1" applyBorder="1" applyAlignment="1">
      <alignment horizontal="center" vertical="center" wrapText="1"/>
    </xf>
    <xf numFmtId="0" fontId="140" fillId="0" borderId="115" xfId="7" applyFont="1" applyBorder="1" applyAlignment="1">
      <alignment horizontal="center" vertical="center" wrapText="1"/>
    </xf>
    <xf numFmtId="0" fontId="140" fillId="0" borderId="95" xfId="7" applyFont="1" applyBorder="1" applyAlignment="1">
      <alignment horizontal="center" vertical="center" wrapText="1"/>
    </xf>
    <xf numFmtId="0" fontId="154" fillId="4" borderId="108" xfId="0" applyFont="1" applyFill="1" applyBorder="1" applyAlignment="1" applyProtection="1">
      <alignment horizontal="center" vertical="center" wrapText="1"/>
      <protection locked="0"/>
    </xf>
    <xf numFmtId="0" fontId="155" fillId="4" borderId="28" xfId="0" applyFont="1" applyFill="1" applyBorder="1" applyAlignment="1" applyProtection="1">
      <alignment horizontal="center" vertical="center" wrapText="1"/>
      <protection locked="0"/>
    </xf>
    <xf numFmtId="0" fontId="155" fillId="4" borderId="34" xfId="0" applyFont="1" applyFill="1" applyBorder="1" applyAlignment="1" applyProtection="1">
      <alignment horizontal="center" vertical="center" wrapText="1"/>
      <protection locked="0"/>
    </xf>
    <xf numFmtId="0" fontId="155" fillId="4" borderId="0" xfId="0" applyFont="1" applyFill="1" applyAlignment="1" applyProtection="1">
      <alignment horizontal="center" vertical="center" wrapText="1"/>
      <protection locked="0"/>
    </xf>
    <xf numFmtId="0" fontId="155" fillId="4" borderId="103" xfId="0" applyFont="1" applyFill="1" applyBorder="1" applyAlignment="1" applyProtection="1">
      <alignment horizontal="center" vertical="center" wrapText="1"/>
      <protection locked="0"/>
    </xf>
    <xf numFmtId="0" fontId="163" fillId="12" borderId="28" xfId="0" applyFont="1" applyFill="1" applyBorder="1" applyAlignment="1" applyProtection="1">
      <alignment horizontal="center" vertical="center" wrapText="1"/>
      <protection locked="0"/>
    </xf>
    <xf numFmtId="0" fontId="163" fillId="12" borderId="34" xfId="0" applyFont="1" applyFill="1" applyBorder="1" applyAlignment="1" applyProtection="1">
      <alignment horizontal="center" vertical="center" wrapText="1"/>
      <protection locked="0"/>
    </xf>
    <xf numFmtId="0" fontId="156" fillId="4" borderId="28" xfId="0" applyFont="1" applyFill="1" applyBorder="1" applyAlignment="1" applyProtection="1">
      <alignment horizontal="center" vertical="center" wrapText="1"/>
      <protection locked="0"/>
    </xf>
    <xf numFmtId="0" fontId="156" fillId="4" borderId="34" xfId="0" applyFont="1" applyFill="1" applyBorder="1" applyAlignment="1" applyProtection="1">
      <alignment horizontal="center" vertical="center" wrapText="1"/>
      <protection locked="0"/>
    </xf>
    <xf numFmtId="0" fontId="156" fillId="4" borderId="103" xfId="0" applyFont="1" applyFill="1" applyBorder="1" applyAlignment="1" applyProtection="1">
      <alignment horizontal="center" vertical="center" wrapText="1"/>
      <protection locked="0"/>
    </xf>
    <xf numFmtId="0" fontId="166" fillId="20" borderId="105" xfId="0" applyFont="1" applyFill="1" applyBorder="1" applyAlignment="1" applyProtection="1">
      <alignment horizontal="center" vertical="center" textRotation="90" wrapText="1"/>
      <protection locked="0"/>
    </xf>
    <xf numFmtId="0" fontId="166" fillId="20" borderId="16" xfId="0" applyFont="1" applyFill="1" applyBorder="1" applyAlignment="1" applyProtection="1">
      <alignment horizontal="center" vertical="center" textRotation="90" wrapText="1"/>
      <protection locked="0"/>
    </xf>
    <xf numFmtId="0" fontId="154" fillId="4" borderId="129" xfId="0" applyFont="1" applyFill="1" applyBorder="1" applyAlignment="1" applyProtection="1">
      <alignment horizontal="center" vertical="center" wrapText="1"/>
      <protection locked="0"/>
    </xf>
    <xf numFmtId="0" fontId="130" fillId="4" borderId="16" xfId="0" applyFont="1" applyFill="1" applyBorder="1" applyAlignment="1" applyProtection="1">
      <alignment horizontal="center"/>
      <protection locked="0"/>
    </xf>
    <xf numFmtId="167" fontId="124" fillId="25" borderId="0" xfId="3555" applyNumberFormat="1" applyFont="1" applyFill="1" applyAlignment="1">
      <alignment horizontal="center" vertical="center" textRotation="90"/>
    </xf>
    <xf numFmtId="0" fontId="88" fillId="0" borderId="17" xfId="1782" applyFont="1" applyBorder="1" applyAlignment="1">
      <alignment horizontal="center" vertical="center" textRotation="60"/>
    </xf>
    <xf numFmtId="0" fontId="88" fillId="0" borderId="74" xfId="1782" applyFont="1" applyBorder="1" applyAlignment="1">
      <alignment horizontal="center" vertical="center" textRotation="60"/>
    </xf>
    <xf numFmtId="0" fontId="98" fillId="8" borderId="17" xfId="1782" applyFont="1" applyFill="1" applyBorder="1" applyAlignment="1">
      <alignment horizontal="center" vertical="center" wrapText="1"/>
    </xf>
    <xf numFmtId="0" fontId="98" fillId="8" borderId="74" xfId="1782" applyFont="1" applyFill="1" applyBorder="1" applyAlignment="1">
      <alignment horizontal="center" vertical="center" wrapText="1"/>
    </xf>
    <xf numFmtId="0" fontId="20" fillId="0" borderId="99" xfId="1782" applyFont="1" applyBorder="1" applyAlignment="1">
      <alignment horizontal="center" vertical="center" wrapText="1"/>
    </xf>
    <xf numFmtId="0" fontId="20" fillId="0" borderId="100" xfId="1782" applyFont="1" applyBorder="1" applyAlignment="1">
      <alignment horizontal="center" vertical="center" wrapText="1"/>
    </xf>
    <xf numFmtId="0" fontId="88" fillId="0" borderId="37" xfId="1782" applyFont="1" applyBorder="1" applyAlignment="1">
      <alignment horizontal="center" vertical="center" textRotation="60"/>
    </xf>
    <xf numFmtId="0" fontId="88" fillId="0" borderId="38" xfId="1782" applyFont="1" applyBorder="1" applyAlignment="1">
      <alignment horizontal="center" vertical="center" textRotation="60"/>
    </xf>
    <xf numFmtId="0" fontId="88" fillId="0" borderId="79" xfId="1782" applyFont="1" applyBorder="1" applyAlignment="1">
      <alignment horizontal="center" vertical="center" textRotation="60"/>
    </xf>
    <xf numFmtId="0" fontId="88" fillId="0" borderId="104" xfId="1782" applyFont="1" applyBorder="1" applyAlignment="1">
      <alignment horizontal="center" vertical="center" textRotation="60"/>
    </xf>
    <xf numFmtId="0" fontId="97" fillId="6" borderId="17" xfId="1782" applyFont="1" applyFill="1" applyBorder="1" applyAlignment="1">
      <alignment horizontal="center" vertical="center" wrapText="1"/>
    </xf>
    <xf numFmtId="0" fontId="97" fillId="6" borderId="74" xfId="1782" applyFont="1" applyFill="1" applyBorder="1" applyAlignment="1">
      <alignment horizontal="center" vertical="center" wrapText="1"/>
    </xf>
    <xf numFmtId="0" fontId="91" fillId="0" borderId="0" xfId="1782" applyFont="1" applyAlignment="1">
      <alignment horizontal="left" vertical="center"/>
    </xf>
    <xf numFmtId="0" fontId="86" fillId="0" borderId="0" xfId="1782" applyFont="1" applyAlignment="1" applyProtection="1">
      <alignment horizontal="right"/>
      <protection locked="0"/>
    </xf>
    <xf numFmtId="14" fontId="102" fillId="15" borderId="63" xfId="1782" applyNumberFormat="1" applyFont="1" applyFill="1" applyBorder="1" applyAlignment="1">
      <alignment horizontal="center" vertical="center"/>
    </xf>
    <xf numFmtId="14" fontId="103" fillId="15" borderId="77" xfId="1782" applyNumberFormat="1" applyFont="1" applyFill="1" applyBorder="1" applyAlignment="1">
      <alignment vertical="center"/>
    </xf>
    <xf numFmtId="0" fontId="94" fillId="0" borderId="0" xfId="1782" applyFont="1" applyAlignment="1">
      <alignment horizontal="center" vertical="center"/>
    </xf>
    <xf numFmtId="0" fontId="95" fillId="0" borderId="0" xfId="1782" applyFont="1" applyAlignment="1">
      <alignment vertical="center"/>
    </xf>
    <xf numFmtId="14" fontId="100" fillId="0" borderId="75" xfId="1782" applyNumberFormat="1" applyFont="1" applyBorder="1" applyAlignment="1">
      <alignment horizontal="center" vertical="center"/>
    </xf>
    <xf numFmtId="14" fontId="101" fillId="0" borderId="64" xfId="1782" applyNumberFormat="1" applyFont="1" applyBorder="1" applyAlignment="1">
      <alignment vertical="center"/>
    </xf>
    <xf numFmtId="0" fontId="84" fillId="0" borderId="70" xfId="1782" applyFont="1" applyBorder="1" applyAlignment="1">
      <alignment horizontal="center" textRotation="60"/>
    </xf>
    <xf numFmtId="0" fontId="84" fillId="0" borderId="71" xfId="1782" applyFont="1" applyBorder="1" applyAlignment="1">
      <alignment horizontal="center" textRotation="60"/>
    </xf>
    <xf numFmtId="0" fontId="105" fillId="21" borderId="17" xfId="1782" applyFont="1" applyFill="1" applyBorder="1" applyAlignment="1">
      <alignment horizontal="center" vertical="center" wrapText="1"/>
    </xf>
    <xf numFmtId="0" fontId="105" fillId="21" borderId="74" xfId="1782" applyFont="1" applyFill="1" applyBorder="1" applyAlignment="1">
      <alignment horizontal="center" vertical="center" wrapText="1"/>
    </xf>
    <xf numFmtId="0" fontId="110" fillId="0" borderId="66" xfId="1782" applyFont="1" applyBorder="1" applyAlignment="1">
      <alignment horizontal="center" vertical="top" wrapText="1"/>
    </xf>
    <xf numFmtId="0" fontId="110" fillId="0" borderId="76" xfId="1782" applyFont="1" applyBorder="1" applyAlignment="1">
      <alignment horizontal="center" vertical="top" wrapText="1"/>
    </xf>
    <xf numFmtId="0" fontId="20" fillId="0" borderId="66" xfId="1782" applyFont="1" applyBorder="1" applyAlignment="1">
      <alignment horizontal="center" vertical="top" wrapText="1"/>
    </xf>
    <xf numFmtId="0" fontId="20" fillId="0" borderId="76" xfId="1782" applyFont="1" applyBorder="1" applyAlignment="1">
      <alignment horizontal="center" vertical="top" wrapText="1"/>
    </xf>
    <xf numFmtId="0" fontId="111" fillId="0" borderId="66" xfId="1782" applyFont="1" applyBorder="1" applyAlignment="1">
      <alignment horizontal="center" vertical="top" wrapText="1"/>
    </xf>
    <xf numFmtId="0" fontId="111" fillId="0" borderId="76" xfId="1782" applyFont="1" applyBorder="1" applyAlignment="1">
      <alignment horizontal="center" vertical="top" wrapText="1"/>
    </xf>
    <xf numFmtId="0" fontId="107" fillId="12" borderId="17" xfId="1782" applyFont="1" applyFill="1" applyBorder="1" applyAlignment="1">
      <alignment horizontal="center" vertical="center" wrapText="1"/>
    </xf>
    <xf numFmtId="0" fontId="107" fillId="12" borderId="74" xfId="1782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61" fillId="15" borderId="23" xfId="0" applyFont="1" applyFill="1" applyBorder="1" applyAlignment="1">
      <alignment horizontal="center" vertical="center" wrapText="1"/>
    </xf>
    <xf numFmtId="0" fontId="61" fillId="15" borderId="41" xfId="0" applyFont="1" applyFill="1" applyBorder="1" applyAlignment="1">
      <alignment horizontal="center" vertical="center" wrapText="1"/>
    </xf>
    <xf numFmtId="0" fontId="61" fillId="4" borderId="23" xfId="0" applyFont="1" applyFill="1" applyBorder="1" applyAlignment="1">
      <alignment horizontal="center" vertical="center" wrapText="1"/>
    </xf>
    <xf numFmtId="0" fontId="61" fillId="4" borderId="42" xfId="0" applyFont="1" applyFill="1" applyBorder="1" applyAlignment="1">
      <alignment horizontal="center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50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4" borderId="41" xfId="0" applyFont="1" applyFill="1" applyBorder="1" applyAlignment="1">
      <alignment horizontal="center" vertical="center" wrapText="1"/>
    </xf>
    <xf numFmtId="0" fontId="61" fillId="15" borderId="42" xfId="0" applyFont="1" applyFill="1" applyBorder="1" applyAlignment="1">
      <alignment horizontal="center" vertical="center" wrapText="1"/>
    </xf>
    <xf numFmtId="0" fontId="61" fillId="15" borderId="23" xfId="0" applyFont="1" applyFill="1" applyBorder="1" applyAlignment="1">
      <alignment horizontal="center" vertical="top" wrapText="1"/>
    </xf>
    <xf numFmtId="0" fontId="61" fillId="15" borderId="41" xfId="0" applyFont="1" applyFill="1" applyBorder="1" applyAlignment="1">
      <alignment horizontal="center" vertical="top" wrapText="1"/>
    </xf>
    <xf numFmtId="0" fontId="61" fillId="15" borderId="42" xfId="0" applyFont="1" applyFill="1" applyBorder="1" applyAlignment="1">
      <alignment horizontal="center" vertical="top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8" fillId="4" borderId="19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54" fillId="5" borderId="25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7" xfId="0" applyFont="1" applyFill="1" applyBorder="1" applyAlignment="1">
      <alignment horizontal="center" vertical="center" wrapText="1"/>
    </xf>
    <xf numFmtId="0" fontId="56" fillId="12" borderId="35" xfId="0" applyFont="1" applyFill="1" applyBorder="1" applyAlignment="1">
      <alignment horizontal="center" vertical="center" wrapText="1"/>
    </xf>
    <xf numFmtId="0" fontId="56" fillId="13" borderId="35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  <xf numFmtId="0" fontId="98" fillId="8" borderId="23" xfId="1782" applyFont="1" applyFill="1" applyBorder="1" applyAlignment="1">
      <alignment horizontal="center" vertical="center" wrapText="1"/>
    </xf>
    <xf numFmtId="0" fontId="98" fillId="8" borderId="130" xfId="1782" applyFont="1" applyFill="1" applyBorder="1" applyAlignment="1">
      <alignment horizontal="center" vertical="center" wrapText="1"/>
    </xf>
    <xf numFmtId="0" fontId="97" fillId="6" borderId="23" xfId="1782" applyFont="1" applyFill="1" applyBorder="1" applyAlignment="1">
      <alignment horizontal="center" vertical="center" wrapText="1"/>
    </xf>
    <xf numFmtId="0" fontId="97" fillId="6" borderId="130" xfId="1782" applyFont="1" applyFill="1" applyBorder="1" applyAlignment="1">
      <alignment horizontal="center" vertical="center" wrapText="1"/>
    </xf>
    <xf numFmtId="0" fontId="147" fillId="0" borderId="99" xfId="1782" applyFont="1" applyBorder="1" applyAlignment="1">
      <alignment horizontal="center" vertical="center" wrapText="1"/>
    </xf>
    <xf numFmtId="0" fontId="147" fillId="0" borderId="100" xfId="1782" applyFont="1" applyBorder="1" applyAlignment="1">
      <alignment horizontal="center" vertical="center" wrapText="1"/>
    </xf>
    <xf numFmtId="0" fontId="99" fillId="21" borderId="23" xfId="1782" applyFont="1" applyFill="1" applyBorder="1" applyAlignment="1">
      <alignment horizontal="center" vertical="center" wrapText="1"/>
    </xf>
    <xf numFmtId="0" fontId="99" fillId="21" borderId="130" xfId="1782" applyFont="1" applyFill="1" applyBorder="1" applyAlignment="1">
      <alignment horizontal="center" vertical="center" wrapText="1"/>
    </xf>
    <xf numFmtId="0" fontId="96" fillId="12" borderId="23" xfId="1782" applyFont="1" applyFill="1" applyBorder="1" applyAlignment="1">
      <alignment horizontal="center" vertical="center" wrapText="1"/>
    </xf>
    <xf numFmtId="0" fontId="96" fillId="12" borderId="130" xfId="1782" applyFont="1" applyFill="1" applyBorder="1" applyAlignment="1">
      <alignment horizontal="center" vertical="center" wrapText="1"/>
    </xf>
    <xf numFmtId="0" fontId="20" fillId="27" borderId="99" xfId="1782" applyFont="1" applyFill="1" applyBorder="1" applyAlignment="1">
      <alignment horizontal="center" vertical="center" wrapText="1"/>
    </xf>
    <xf numFmtId="0" fontId="20" fillId="27" borderId="100" xfId="1782" applyFont="1" applyFill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P55"/>
  <sheetViews>
    <sheetView showGridLines="0" topLeftCell="A6" zoomScale="90" zoomScaleNormal="90" workbookViewId="0">
      <selection activeCell="N25" sqref="N25:O25"/>
    </sheetView>
  </sheetViews>
  <sheetFormatPr defaultRowHeight="14.25"/>
  <cols>
    <col min="1" max="1" width="8.28515625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7" width="8.28515625" style="37" customWidth="1"/>
    <col min="18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60" t="s">
        <v>246</v>
      </c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2"/>
    </row>
    <row r="8" spans="2:16" ht="2.25" customHeight="1">
      <c r="B8" s="39"/>
      <c r="P8" s="305"/>
    </row>
    <row r="9" spans="2:16" s="35" customFormat="1" ht="15">
      <c r="B9" s="480" t="s">
        <v>51</v>
      </c>
      <c r="C9" s="481"/>
      <c r="D9" s="482"/>
      <c r="E9" s="480" t="s">
        <v>6</v>
      </c>
      <c r="F9" s="481"/>
      <c r="G9" s="482"/>
      <c r="H9" s="480" t="s">
        <v>52</v>
      </c>
      <c r="I9" s="481"/>
      <c r="J9" s="482"/>
      <c r="K9" s="480" t="s">
        <v>7</v>
      </c>
      <c r="L9" s="481"/>
      <c r="M9" s="482"/>
      <c r="N9" s="480" t="s">
        <v>8</v>
      </c>
      <c r="O9" s="481"/>
      <c r="P9" s="482"/>
    </row>
    <row r="10" spans="2:16" s="40" customFormat="1" ht="12.75">
      <c r="B10" s="486">
        <v>45642</v>
      </c>
      <c r="C10" s="487"/>
      <c r="D10" s="488"/>
      <c r="E10" s="483">
        <f>B10+1</f>
        <v>45643</v>
      </c>
      <c r="F10" s="484"/>
      <c r="G10" s="485"/>
      <c r="H10" s="483">
        <f t="shared" ref="H10" si="0">E10+1</f>
        <v>45644</v>
      </c>
      <c r="I10" s="484"/>
      <c r="J10" s="485"/>
      <c r="K10" s="483">
        <f t="shared" ref="K10" si="1">H10+1</f>
        <v>45645</v>
      </c>
      <c r="L10" s="484"/>
      <c r="M10" s="485"/>
      <c r="N10" s="483">
        <f t="shared" ref="N10" si="2">K10+1</f>
        <v>45646</v>
      </c>
      <c r="O10" s="484"/>
      <c r="P10" s="485"/>
    </row>
    <row r="11" spans="2:16" s="4" customFormat="1" ht="13.5" customHeight="1">
      <c r="B11" s="489" t="s">
        <v>140</v>
      </c>
      <c r="C11" s="490"/>
      <c r="D11" s="491"/>
      <c r="E11" s="490" t="s">
        <v>140</v>
      </c>
      <c r="F11" s="490"/>
      <c r="G11" s="491"/>
      <c r="H11" s="489" t="s">
        <v>140</v>
      </c>
      <c r="I11" s="490"/>
      <c r="J11" s="491"/>
      <c r="K11" s="489" t="s">
        <v>140</v>
      </c>
      <c r="L11" s="490"/>
      <c r="M11" s="491"/>
      <c r="N11" s="489" t="s">
        <v>140</v>
      </c>
      <c r="O11" s="490"/>
      <c r="P11" s="491"/>
    </row>
    <row r="12" spans="2:16" s="40" customFormat="1" ht="30" customHeight="1">
      <c r="B12" s="386" t="s">
        <v>45</v>
      </c>
      <c r="C12" s="492" t="s">
        <v>195</v>
      </c>
      <c r="D12" s="496"/>
      <c r="E12" s="343" t="s">
        <v>45</v>
      </c>
      <c r="F12" s="492" t="s">
        <v>177</v>
      </c>
      <c r="G12" s="493"/>
      <c r="H12" s="309" t="s">
        <v>45</v>
      </c>
      <c r="I12" s="407" t="s">
        <v>141</v>
      </c>
      <c r="J12" s="494"/>
      <c r="K12" s="309" t="s">
        <v>45</v>
      </c>
      <c r="L12" s="492" t="s">
        <v>142</v>
      </c>
      <c r="M12" s="493"/>
      <c r="N12" s="309" t="s">
        <v>45</v>
      </c>
      <c r="O12" s="407" t="s">
        <v>143</v>
      </c>
      <c r="P12" s="494"/>
    </row>
    <row r="13" spans="2:16" s="40" customFormat="1" ht="12.95" customHeight="1">
      <c r="B13" s="409" t="s">
        <v>48</v>
      </c>
      <c r="C13" s="410"/>
      <c r="D13" s="387" t="s">
        <v>196</v>
      </c>
      <c r="E13" s="410" t="s">
        <v>48</v>
      </c>
      <c r="F13" s="410"/>
      <c r="G13" s="344" t="s">
        <v>165</v>
      </c>
      <c r="H13" s="495" t="s">
        <v>48</v>
      </c>
      <c r="I13" s="410"/>
      <c r="J13" s="344" t="s">
        <v>130</v>
      </c>
      <c r="K13" s="495" t="s">
        <v>48</v>
      </c>
      <c r="L13" s="410"/>
      <c r="M13" s="344" t="s">
        <v>126</v>
      </c>
      <c r="N13" s="495" t="s">
        <v>48</v>
      </c>
      <c r="O13" s="410"/>
      <c r="P13" s="344" t="s">
        <v>130</v>
      </c>
    </row>
    <row r="14" spans="2:16" s="40" customFormat="1" ht="12.95" customHeight="1">
      <c r="B14" s="411" t="s">
        <v>167</v>
      </c>
      <c r="C14" s="412"/>
      <c r="D14" s="402" t="s">
        <v>197</v>
      </c>
      <c r="E14" s="412" t="s">
        <v>167</v>
      </c>
      <c r="F14" s="412"/>
      <c r="G14" s="384" t="s">
        <v>178</v>
      </c>
      <c r="H14" s="479" t="s">
        <v>167</v>
      </c>
      <c r="I14" s="412"/>
      <c r="J14" s="384" t="s">
        <v>179</v>
      </c>
      <c r="K14" s="479" t="s">
        <v>167</v>
      </c>
      <c r="L14" s="412"/>
      <c r="M14" s="384" t="s">
        <v>182</v>
      </c>
      <c r="N14" s="479" t="s">
        <v>167</v>
      </c>
      <c r="O14" s="412"/>
      <c r="P14" s="399" t="s">
        <v>183</v>
      </c>
    </row>
    <row r="15" spans="2:16" s="40" customFormat="1" ht="30" customHeight="1">
      <c r="B15" s="386" t="s">
        <v>46</v>
      </c>
      <c r="C15" s="407" t="s">
        <v>192</v>
      </c>
      <c r="D15" s="408"/>
      <c r="E15" s="343" t="s">
        <v>46</v>
      </c>
      <c r="F15" s="407" t="s">
        <v>203</v>
      </c>
      <c r="G15" s="494"/>
      <c r="H15" s="309" t="s">
        <v>46</v>
      </c>
      <c r="I15" s="507" t="s">
        <v>144</v>
      </c>
      <c r="J15" s="508"/>
      <c r="K15" s="309" t="s">
        <v>46</v>
      </c>
      <c r="L15" s="505" t="s">
        <v>224</v>
      </c>
      <c r="M15" s="506"/>
      <c r="N15" s="309" t="s">
        <v>46</v>
      </c>
      <c r="O15" s="507" t="s">
        <v>176</v>
      </c>
      <c r="P15" s="508"/>
    </row>
    <row r="16" spans="2:16" s="40" customFormat="1" ht="12.95" customHeight="1">
      <c r="B16" s="409" t="s">
        <v>48</v>
      </c>
      <c r="C16" s="410"/>
      <c r="D16" s="387" t="s">
        <v>193</v>
      </c>
      <c r="E16" s="410" t="s">
        <v>48</v>
      </c>
      <c r="F16" s="410"/>
      <c r="G16" s="344" t="s">
        <v>126</v>
      </c>
      <c r="H16" s="495" t="s">
        <v>48</v>
      </c>
      <c r="I16" s="410"/>
      <c r="J16" s="344" t="s">
        <v>145</v>
      </c>
      <c r="K16" s="495" t="s">
        <v>48</v>
      </c>
      <c r="L16" s="410"/>
      <c r="M16" s="344" t="s">
        <v>126</v>
      </c>
      <c r="N16" s="495" t="s">
        <v>48</v>
      </c>
      <c r="O16" s="410"/>
      <c r="P16" s="344" t="s">
        <v>146</v>
      </c>
    </row>
    <row r="17" spans="2:16" s="40" customFormat="1" ht="12.95" customHeight="1">
      <c r="B17" s="411" t="s">
        <v>167</v>
      </c>
      <c r="C17" s="412"/>
      <c r="D17" s="402" t="s">
        <v>194</v>
      </c>
      <c r="E17" s="412" t="s">
        <v>167</v>
      </c>
      <c r="F17" s="412"/>
      <c r="G17" s="384" t="s">
        <v>204</v>
      </c>
      <c r="H17" s="479" t="s">
        <v>167</v>
      </c>
      <c r="I17" s="412"/>
      <c r="J17" s="384" t="s">
        <v>180</v>
      </c>
      <c r="K17" s="479" t="s">
        <v>167</v>
      </c>
      <c r="L17" s="412"/>
      <c r="M17" s="384" t="s">
        <v>181</v>
      </c>
      <c r="N17" s="479" t="s">
        <v>167</v>
      </c>
      <c r="O17" s="412"/>
      <c r="P17" s="399" t="s">
        <v>184</v>
      </c>
    </row>
    <row r="18" spans="2:16" s="4" customFormat="1" ht="15.95" customHeight="1">
      <c r="B18" s="431" t="s">
        <v>147</v>
      </c>
      <c r="C18" s="425"/>
      <c r="D18" s="426"/>
      <c r="E18" s="425" t="s">
        <v>147</v>
      </c>
      <c r="F18" s="425"/>
      <c r="G18" s="426"/>
      <c r="H18" s="431" t="s">
        <v>147</v>
      </c>
      <c r="I18" s="425"/>
      <c r="J18" s="426"/>
      <c r="K18" s="431" t="s">
        <v>147</v>
      </c>
      <c r="L18" s="425"/>
      <c r="M18" s="426"/>
      <c r="N18" s="431" t="s">
        <v>147</v>
      </c>
      <c r="O18" s="425"/>
      <c r="P18" s="426"/>
    </row>
    <row r="19" spans="2:16" s="40" customFormat="1" ht="39.950000000000003" customHeight="1">
      <c r="B19" s="388" t="s">
        <v>45</v>
      </c>
      <c r="C19" s="432" t="s">
        <v>172</v>
      </c>
      <c r="D19" s="433"/>
      <c r="E19" s="519" t="s">
        <v>243</v>
      </c>
      <c r="F19" s="427" t="s">
        <v>245</v>
      </c>
      <c r="G19" s="428"/>
      <c r="H19" s="346" t="s">
        <v>45</v>
      </c>
      <c r="I19" s="432" t="s">
        <v>239</v>
      </c>
      <c r="J19" s="500"/>
      <c r="K19" s="346" t="s">
        <v>45</v>
      </c>
      <c r="L19" s="501" t="s">
        <v>227</v>
      </c>
      <c r="M19" s="502"/>
      <c r="N19" s="345" t="s">
        <v>46</v>
      </c>
      <c r="O19" s="432" t="s">
        <v>236</v>
      </c>
      <c r="P19" s="500"/>
    </row>
    <row r="20" spans="2:16" s="40" customFormat="1" ht="30" customHeight="1">
      <c r="B20" s="389"/>
      <c r="C20" s="434"/>
      <c r="D20" s="435"/>
      <c r="E20" s="520"/>
      <c r="F20" s="429"/>
      <c r="G20" s="430"/>
      <c r="H20" s="348"/>
      <c r="I20" s="434"/>
      <c r="J20" s="440"/>
      <c r="K20" s="348"/>
      <c r="L20" s="503"/>
      <c r="M20" s="504"/>
      <c r="N20" s="347"/>
      <c r="O20" s="434"/>
      <c r="P20" s="440"/>
    </row>
    <row r="21" spans="2:16" s="40" customFormat="1" ht="12.95" customHeight="1">
      <c r="B21" s="436" t="s">
        <v>48</v>
      </c>
      <c r="C21" s="437"/>
      <c r="D21" s="390" t="s">
        <v>131</v>
      </c>
      <c r="E21" s="437" t="s">
        <v>48</v>
      </c>
      <c r="F21" s="437"/>
      <c r="G21" s="349" t="s">
        <v>248</v>
      </c>
      <c r="H21" s="437" t="s">
        <v>48</v>
      </c>
      <c r="I21" s="437"/>
      <c r="J21" s="349" t="s">
        <v>148</v>
      </c>
      <c r="K21" s="437" t="s">
        <v>48</v>
      </c>
      <c r="L21" s="437"/>
      <c r="M21" s="349" t="s">
        <v>225</v>
      </c>
      <c r="N21" s="441" t="s">
        <v>48</v>
      </c>
      <c r="O21" s="437"/>
      <c r="P21" s="349" t="s">
        <v>170</v>
      </c>
    </row>
    <row r="22" spans="2:16" s="40" customFormat="1" ht="12.95" customHeight="1">
      <c r="B22" s="411" t="s">
        <v>167</v>
      </c>
      <c r="C22" s="412"/>
      <c r="D22" s="402" t="s">
        <v>238</v>
      </c>
      <c r="E22" s="412" t="s">
        <v>167</v>
      </c>
      <c r="F22" s="412"/>
      <c r="G22" s="384" t="s">
        <v>244</v>
      </c>
      <c r="H22" s="479" t="s">
        <v>167</v>
      </c>
      <c r="I22" s="412"/>
      <c r="J22" s="384" t="s">
        <v>240</v>
      </c>
      <c r="K22" s="479" t="s">
        <v>167</v>
      </c>
      <c r="L22" s="412"/>
      <c r="M22" s="384" t="s">
        <v>233</v>
      </c>
      <c r="N22" s="479" t="s">
        <v>167</v>
      </c>
      <c r="O22" s="412"/>
      <c r="P22" s="399" t="s">
        <v>237</v>
      </c>
    </row>
    <row r="23" spans="2:16" s="40" customFormat="1" ht="39.950000000000003" customHeight="1">
      <c r="B23" s="395" t="s">
        <v>46</v>
      </c>
      <c r="C23" s="438" t="s">
        <v>201</v>
      </c>
      <c r="D23" s="439"/>
      <c r="E23" s="395" t="s">
        <v>46</v>
      </c>
      <c r="F23" s="438" t="s">
        <v>209</v>
      </c>
      <c r="G23" s="509"/>
      <c r="H23" s="346" t="s">
        <v>46</v>
      </c>
      <c r="I23" s="432" t="s">
        <v>188</v>
      </c>
      <c r="J23" s="500"/>
      <c r="K23" s="346" t="s">
        <v>46</v>
      </c>
      <c r="L23" s="501" t="s">
        <v>226</v>
      </c>
      <c r="M23" s="502"/>
      <c r="N23" s="345" t="s">
        <v>46</v>
      </c>
      <c r="O23" s="438" t="s">
        <v>253</v>
      </c>
      <c r="P23" s="509"/>
    </row>
    <row r="24" spans="2:16" s="40" customFormat="1" ht="30" customHeight="1">
      <c r="B24" s="347"/>
      <c r="C24" s="434"/>
      <c r="D24" s="440"/>
      <c r="E24" s="347"/>
      <c r="F24" s="434"/>
      <c r="G24" s="440"/>
      <c r="H24" s="350"/>
      <c r="I24" s="434"/>
      <c r="J24" s="440"/>
      <c r="K24" s="350"/>
      <c r="L24" s="503"/>
      <c r="M24" s="504"/>
      <c r="N24" s="347"/>
      <c r="O24" s="434"/>
      <c r="P24" s="440"/>
    </row>
    <row r="25" spans="2:16" s="40" customFormat="1" ht="12.95" customHeight="1">
      <c r="B25" s="441" t="s">
        <v>48</v>
      </c>
      <c r="C25" s="437"/>
      <c r="D25" s="349" t="s">
        <v>202</v>
      </c>
      <c r="E25" s="441" t="s">
        <v>48</v>
      </c>
      <c r="F25" s="437"/>
      <c r="G25" s="349" t="s">
        <v>111</v>
      </c>
      <c r="H25" s="437" t="s">
        <v>48</v>
      </c>
      <c r="I25" s="437"/>
      <c r="J25" s="349" t="s">
        <v>149</v>
      </c>
      <c r="K25" s="437" t="s">
        <v>48</v>
      </c>
      <c r="L25" s="437"/>
      <c r="M25" s="349" t="s">
        <v>230</v>
      </c>
      <c r="N25" s="441" t="s">
        <v>48</v>
      </c>
      <c r="O25" s="437"/>
      <c r="P25" s="349" t="s">
        <v>171</v>
      </c>
    </row>
    <row r="26" spans="2:16" s="40" customFormat="1" ht="12.95" customHeight="1">
      <c r="B26" s="442" t="s">
        <v>167</v>
      </c>
      <c r="C26" s="443"/>
      <c r="D26" s="401" t="s">
        <v>210</v>
      </c>
      <c r="E26" s="442" t="s">
        <v>167</v>
      </c>
      <c r="F26" s="443"/>
      <c r="G26" s="401" t="s">
        <v>211</v>
      </c>
      <c r="H26" s="442" t="s">
        <v>167</v>
      </c>
      <c r="I26" s="443"/>
      <c r="J26" s="401" t="s">
        <v>189</v>
      </c>
      <c r="K26" s="442" t="s">
        <v>167</v>
      </c>
      <c r="L26" s="443"/>
      <c r="M26" s="401" t="s">
        <v>232</v>
      </c>
      <c r="N26" s="442" t="s">
        <v>167</v>
      </c>
      <c r="O26" s="443"/>
      <c r="P26" s="401" t="s">
        <v>191</v>
      </c>
    </row>
    <row r="27" spans="2:16" s="40" customFormat="1" ht="36" customHeight="1">
      <c r="B27" s="404" t="s">
        <v>47</v>
      </c>
      <c r="C27" s="438" t="s">
        <v>205</v>
      </c>
      <c r="D27" s="439"/>
      <c r="E27" s="391" t="s">
        <v>47</v>
      </c>
      <c r="F27" s="438" t="s">
        <v>234</v>
      </c>
      <c r="G27" s="521"/>
      <c r="H27" s="351" t="s">
        <v>47</v>
      </c>
      <c r="I27" s="510" t="s">
        <v>218</v>
      </c>
      <c r="J27" s="511"/>
      <c r="K27" s="351" t="s">
        <v>47</v>
      </c>
      <c r="L27" s="514" t="s">
        <v>228</v>
      </c>
      <c r="M27" s="515"/>
      <c r="N27" s="351"/>
      <c r="O27" s="510" t="s">
        <v>235</v>
      </c>
      <c r="P27" s="511"/>
    </row>
    <row r="28" spans="2:16" s="40" customFormat="1" ht="30" customHeight="1">
      <c r="B28" s="352"/>
      <c r="C28" s="434"/>
      <c r="D28" s="440"/>
      <c r="E28" s="392"/>
      <c r="F28" s="434"/>
      <c r="G28" s="435"/>
      <c r="H28" s="352"/>
      <c r="I28" s="512"/>
      <c r="J28" s="513"/>
      <c r="K28" s="352"/>
      <c r="L28" s="503"/>
      <c r="M28" s="504"/>
      <c r="N28" s="352"/>
      <c r="O28" s="512"/>
      <c r="P28" s="513"/>
    </row>
    <row r="29" spans="2:16" s="40" customFormat="1" ht="12.95" customHeight="1">
      <c r="B29" s="444" t="s">
        <v>48</v>
      </c>
      <c r="C29" s="445"/>
      <c r="D29" s="310" t="s">
        <v>206</v>
      </c>
      <c r="E29" s="522" t="s">
        <v>48</v>
      </c>
      <c r="F29" s="445"/>
      <c r="G29" s="393" t="s">
        <v>185</v>
      </c>
      <c r="H29" s="444" t="s">
        <v>48</v>
      </c>
      <c r="I29" s="445"/>
      <c r="J29" s="310" t="s">
        <v>111</v>
      </c>
      <c r="K29" s="444" t="s">
        <v>48</v>
      </c>
      <c r="L29" s="445"/>
      <c r="M29" s="310" t="s">
        <v>229</v>
      </c>
      <c r="N29" s="444" t="s">
        <v>48</v>
      </c>
      <c r="O29" s="445"/>
      <c r="P29" s="310">
        <v>7.3</v>
      </c>
    </row>
    <row r="30" spans="2:16" s="40" customFormat="1" ht="12.95" customHeight="1">
      <c r="B30" s="446" t="s">
        <v>167</v>
      </c>
      <c r="C30" s="412"/>
      <c r="D30" s="399" t="s">
        <v>207</v>
      </c>
      <c r="E30" s="411" t="s">
        <v>167</v>
      </c>
      <c r="F30" s="412"/>
      <c r="G30" s="400" t="s">
        <v>186</v>
      </c>
      <c r="H30" s="479" t="s">
        <v>167</v>
      </c>
      <c r="I30" s="412"/>
      <c r="J30" s="399" t="s">
        <v>219</v>
      </c>
      <c r="K30" s="479" t="s">
        <v>167</v>
      </c>
      <c r="L30" s="412"/>
      <c r="M30" s="399" t="s">
        <v>231</v>
      </c>
      <c r="N30" s="479" t="s">
        <v>167</v>
      </c>
      <c r="O30" s="412"/>
      <c r="P30" s="399" t="s">
        <v>190</v>
      </c>
    </row>
    <row r="31" spans="2:16" s="40" customFormat="1" ht="15.95" customHeight="1">
      <c r="B31" s="497" t="s">
        <v>166</v>
      </c>
      <c r="C31" s="498"/>
      <c r="D31" s="499"/>
      <c r="E31" s="497" t="s">
        <v>166</v>
      </c>
      <c r="F31" s="498"/>
      <c r="G31" s="499"/>
      <c r="H31" s="497" t="s">
        <v>166</v>
      </c>
      <c r="I31" s="498"/>
      <c r="J31" s="499"/>
      <c r="K31" s="497" t="s">
        <v>166</v>
      </c>
      <c r="L31" s="498"/>
      <c r="M31" s="499"/>
      <c r="N31" s="497" t="s">
        <v>166</v>
      </c>
      <c r="O31" s="498"/>
      <c r="P31" s="499"/>
    </row>
    <row r="32" spans="2:16" s="40" customFormat="1" ht="44.1" customHeight="1">
      <c r="B32" s="353" t="s">
        <v>69</v>
      </c>
      <c r="C32" s="413" t="s">
        <v>222</v>
      </c>
      <c r="D32" s="414"/>
      <c r="E32" s="353" t="s">
        <v>69</v>
      </c>
      <c r="F32" s="413" t="s">
        <v>198</v>
      </c>
      <c r="G32" s="414"/>
      <c r="H32" s="353" t="s">
        <v>69</v>
      </c>
      <c r="I32" s="516" t="s">
        <v>220</v>
      </c>
      <c r="J32" s="517"/>
      <c r="K32" s="353" t="s">
        <v>69</v>
      </c>
      <c r="L32" s="516" t="s">
        <v>212</v>
      </c>
      <c r="M32" s="517"/>
      <c r="N32" s="519" t="s">
        <v>243</v>
      </c>
      <c r="O32" s="427" t="s">
        <v>247</v>
      </c>
      <c r="P32" s="428"/>
    </row>
    <row r="33" spans="2:16" s="40" customFormat="1" ht="30" customHeight="1">
      <c r="B33" s="354"/>
      <c r="C33" s="415"/>
      <c r="D33" s="416"/>
      <c r="E33" s="354"/>
      <c r="F33" s="415"/>
      <c r="G33" s="416"/>
      <c r="H33" s="354"/>
      <c r="I33" s="415"/>
      <c r="J33" s="518"/>
      <c r="K33" s="354"/>
      <c r="L33" s="415"/>
      <c r="M33" s="518"/>
      <c r="N33" s="520"/>
      <c r="O33" s="429"/>
      <c r="P33" s="430"/>
    </row>
    <row r="34" spans="2:16" s="41" customFormat="1" ht="12.95" customHeight="1">
      <c r="B34" s="417" t="s">
        <v>48</v>
      </c>
      <c r="C34" s="418"/>
      <c r="D34" s="394" t="s">
        <v>208</v>
      </c>
      <c r="E34" s="417" t="s">
        <v>48</v>
      </c>
      <c r="F34" s="418"/>
      <c r="G34" s="394" t="s">
        <v>199</v>
      </c>
      <c r="H34" s="417" t="s">
        <v>48</v>
      </c>
      <c r="I34" s="418"/>
      <c r="J34" s="355"/>
      <c r="K34" s="417" t="s">
        <v>48</v>
      </c>
      <c r="L34" s="418"/>
      <c r="M34" s="355" t="s">
        <v>202</v>
      </c>
      <c r="N34" s="437" t="s">
        <v>48</v>
      </c>
      <c r="O34" s="437"/>
      <c r="P34" s="349" t="s">
        <v>249</v>
      </c>
    </row>
    <row r="35" spans="2:16" s="40" customFormat="1" ht="12.95" customHeight="1">
      <c r="B35" s="419" t="s">
        <v>167</v>
      </c>
      <c r="C35" s="420"/>
      <c r="D35" s="402" t="s">
        <v>223</v>
      </c>
      <c r="E35" s="419" t="s">
        <v>167</v>
      </c>
      <c r="F35" s="420"/>
      <c r="G35" s="402" t="s">
        <v>200</v>
      </c>
      <c r="H35" s="479" t="s">
        <v>167</v>
      </c>
      <c r="I35" s="412"/>
      <c r="J35" s="403" t="s">
        <v>221</v>
      </c>
      <c r="K35" s="479" t="s">
        <v>167</v>
      </c>
      <c r="L35" s="412"/>
      <c r="M35" s="403" t="s">
        <v>213</v>
      </c>
      <c r="N35" s="412" t="s">
        <v>167</v>
      </c>
      <c r="O35" s="412"/>
      <c r="P35" s="384" t="s">
        <v>250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202" customFormat="1" ht="30.75" customHeight="1">
      <c r="B37" s="36"/>
      <c r="C37" s="469" t="s">
        <v>91</v>
      </c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</row>
    <row r="38" spans="2:16" s="202" customFormat="1" ht="15.75">
      <c r="B38" s="470"/>
      <c r="C38" s="471"/>
      <c r="D38" s="472"/>
      <c r="E38" s="470"/>
      <c r="F38" s="471"/>
      <c r="G38" s="472"/>
      <c r="H38" s="470"/>
      <c r="I38" s="471"/>
      <c r="J38" s="472"/>
      <c r="K38" s="470"/>
      <c r="L38" s="471"/>
      <c r="M38" s="472"/>
      <c r="N38" s="470"/>
      <c r="O38" s="471"/>
      <c r="P38" s="472"/>
    </row>
    <row r="39" spans="2:16" s="202" customFormat="1" ht="21.95" customHeight="1">
      <c r="B39" s="306"/>
      <c r="C39" s="473" t="str">
        <f>'JL ŠKOLKA'!B8</f>
        <v>Vánočka s máslem a marmeládou</v>
      </c>
      <c r="D39" s="464"/>
      <c r="E39" s="306"/>
      <c r="F39" s="473" t="str">
        <f>'JL ŠKOLKA'!D8</f>
        <v>Chléb s pomazánkou z vepřové pečeně</v>
      </c>
      <c r="G39" s="464"/>
      <c r="H39" s="306"/>
      <c r="I39" s="473" t="str">
        <f>'JL ŠKOLKA'!F8</f>
        <v>Kaiserka s jemnou tuňákovou pomazánkou, zelenina</v>
      </c>
      <c r="J39" s="464"/>
      <c r="K39" s="306"/>
      <c r="L39" s="473" t="str">
        <f>'JL ŠKOLKA'!H8</f>
        <v>Toastový chléb s jemnou harlekýnskou pomazánkou</v>
      </c>
      <c r="M39" s="464"/>
      <c r="N39" s="306"/>
      <c r="O39" s="474" t="str">
        <f>'JL ŠKOLKA'!J8</f>
        <v>Ovocný jogurt s kukuřičnými lupínky</v>
      </c>
      <c r="P39" s="475"/>
    </row>
    <row r="40" spans="2:16" s="202" customFormat="1" ht="21.95" customHeight="1">
      <c r="B40" s="203"/>
      <c r="C40" s="465"/>
      <c r="D40" s="466"/>
      <c r="E40" s="203"/>
      <c r="F40" s="465"/>
      <c r="G40" s="466"/>
      <c r="H40" s="203"/>
      <c r="I40" s="465"/>
      <c r="J40" s="466"/>
      <c r="K40" s="203"/>
      <c r="L40" s="465"/>
      <c r="M40" s="466"/>
      <c r="N40" s="203"/>
      <c r="O40" s="476"/>
      <c r="P40" s="477"/>
    </row>
    <row r="41" spans="2:16" s="202" customFormat="1" ht="15">
      <c r="B41" s="421"/>
      <c r="C41" s="418"/>
      <c r="D41" s="204"/>
      <c r="E41" s="421"/>
      <c r="F41" s="418"/>
      <c r="G41" s="204"/>
      <c r="H41" s="421"/>
      <c r="I41" s="418"/>
      <c r="J41" s="204"/>
      <c r="K41" s="421"/>
      <c r="L41" s="418"/>
      <c r="M41" s="204"/>
      <c r="N41" s="421"/>
      <c r="O41" s="418"/>
      <c r="P41" s="204"/>
    </row>
    <row r="42" spans="2:16" s="202" customFormat="1" ht="15">
      <c r="B42" s="478"/>
      <c r="C42" s="468"/>
      <c r="D42" s="205"/>
      <c r="E42" s="478"/>
      <c r="F42" s="468"/>
      <c r="G42" s="205"/>
      <c r="H42" s="478"/>
      <c r="I42" s="468"/>
      <c r="J42" s="205"/>
      <c r="K42" s="478"/>
      <c r="L42" s="468"/>
      <c r="M42" s="205"/>
      <c r="N42" s="478"/>
      <c r="O42" s="468"/>
      <c r="P42" s="205"/>
    </row>
    <row r="43" spans="2:16" s="202" customFormat="1" ht="15"/>
    <row r="44" spans="2:16" s="202" customFormat="1" ht="15.75">
      <c r="B44" s="422"/>
      <c r="C44" s="423"/>
      <c r="D44" s="424"/>
      <c r="E44" s="422"/>
      <c r="F44" s="423"/>
      <c r="G44" s="424"/>
      <c r="H44" s="422"/>
      <c r="I44" s="423"/>
      <c r="J44" s="424"/>
      <c r="K44" s="422"/>
      <c r="L44" s="423"/>
      <c r="M44" s="424"/>
      <c r="N44" s="422"/>
      <c r="O44" s="423"/>
      <c r="P44" s="424"/>
    </row>
    <row r="45" spans="2:16" s="202" customFormat="1" ht="21.95" customHeight="1">
      <c r="B45" s="306"/>
      <c r="C45" s="463" t="str">
        <f>'JL ŠKOLKA'!B20</f>
        <v>Houska s balkánskou pomazánkou, zelenina</v>
      </c>
      <c r="D45" s="464"/>
      <c r="E45" s="306"/>
      <c r="F45" s="463" t="str">
        <f>'JL ŠKOLKA'!D20</f>
        <v>Obložená veka, ovoce</v>
      </c>
      <c r="G45" s="464"/>
      <c r="H45" s="306"/>
      <c r="I45" s="463" t="str">
        <f>'JL ŠKOLKA'!F20</f>
        <v>Rýžová kaše s broskvemi</v>
      </c>
      <c r="J45" s="464"/>
      <c r="K45" s="306"/>
      <c r="L45" s="463" t="str">
        <f>'JL ŠKOLKA'!H20</f>
        <v>Sýrový rohlík s tvarohovým máslem, zelenina</v>
      </c>
      <c r="M45" s="464"/>
      <c r="N45" s="306"/>
      <c r="O45" s="463" t="str">
        <f>'JL ŠKOLKA'!J20</f>
        <v>Chléb s máslem a plátky vařeného vejce, cherry rajčátko</v>
      </c>
      <c r="P45" s="464"/>
    </row>
    <row r="46" spans="2:16" s="202" customFormat="1" ht="21.95" customHeight="1">
      <c r="B46" s="203"/>
      <c r="C46" s="465"/>
      <c r="D46" s="466"/>
      <c r="E46" s="203"/>
      <c r="F46" s="465"/>
      <c r="G46" s="466"/>
      <c r="H46" s="203"/>
      <c r="I46" s="465"/>
      <c r="J46" s="466"/>
      <c r="K46" s="203"/>
      <c r="L46" s="465"/>
      <c r="M46" s="466"/>
      <c r="N46" s="203"/>
      <c r="O46" s="465"/>
      <c r="P46" s="466"/>
    </row>
    <row r="47" spans="2:16" s="202" customFormat="1" ht="15">
      <c r="B47" s="421"/>
      <c r="C47" s="418"/>
      <c r="D47" s="204"/>
      <c r="E47" s="421"/>
      <c r="F47" s="418"/>
      <c r="G47" s="204"/>
      <c r="H47" s="421"/>
      <c r="I47" s="418"/>
      <c r="J47" s="204"/>
      <c r="K47" s="421"/>
      <c r="L47" s="418"/>
      <c r="M47" s="204"/>
      <c r="N47" s="421"/>
      <c r="O47" s="418"/>
      <c r="P47" s="204"/>
    </row>
    <row r="48" spans="2:16" s="202" customFormat="1" ht="15">
      <c r="B48" s="467"/>
      <c r="C48" s="468"/>
      <c r="D48" s="205"/>
      <c r="E48" s="467"/>
      <c r="F48" s="468"/>
      <c r="G48" s="205"/>
      <c r="H48" s="467"/>
      <c r="I48" s="468"/>
      <c r="J48" s="205"/>
      <c r="K48" s="467"/>
      <c r="L48" s="468"/>
      <c r="M48" s="205"/>
      <c r="N48" s="467"/>
      <c r="O48" s="468"/>
      <c r="P48" s="205"/>
    </row>
    <row r="51" spans="1:16" ht="15">
      <c r="A51" s="289" t="s">
        <v>137</v>
      </c>
      <c r="B51" s="450" t="s">
        <v>134</v>
      </c>
      <c r="C51" s="451"/>
      <c r="D51" s="452"/>
      <c r="E51" s="450" t="s">
        <v>134</v>
      </c>
      <c r="F51" s="451"/>
      <c r="G51" s="452"/>
      <c r="H51" s="450" t="s">
        <v>134</v>
      </c>
      <c r="I51" s="451"/>
      <c r="J51" s="452"/>
      <c r="K51" s="450" t="s">
        <v>134</v>
      </c>
      <c r="L51" s="451"/>
      <c r="M51" s="452"/>
      <c r="N51" s="450" t="s">
        <v>134</v>
      </c>
      <c r="O51" s="451"/>
      <c r="P51" s="452"/>
    </row>
    <row r="52" spans="1:16" ht="14.25" customHeight="1">
      <c r="B52" s="308"/>
      <c r="C52" s="453" t="s">
        <v>159</v>
      </c>
      <c r="D52" s="454"/>
      <c r="E52" s="308"/>
      <c r="F52" s="457" t="s">
        <v>175</v>
      </c>
      <c r="G52" s="454"/>
      <c r="H52" s="308"/>
      <c r="I52" s="457" t="s">
        <v>163</v>
      </c>
      <c r="J52" s="454"/>
      <c r="K52" s="308"/>
      <c r="L52" s="457" t="s">
        <v>174</v>
      </c>
      <c r="M52" s="458"/>
      <c r="N52" s="308"/>
      <c r="O52" s="457" t="s">
        <v>160</v>
      </c>
      <c r="P52" s="454"/>
    </row>
    <row r="53" spans="1:16">
      <c r="B53" s="290"/>
      <c r="C53" s="455"/>
      <c r="D53" s="456"/>
      <c r="E53" s="290"/>
      <c r="F53" s="455"/>
      <c r="G53" s="456"/>
      <c r="H53" s="290"/>
      <c r="I53" s="455"/>
      <c r="J53" s="456"/>
      <c r="K53" s="290"/>
      <c r="L53" s="455"/>
      <c r="M53" s="459"/>
      <c r="N53" s="290"/>
      <c r="O53" s="455"/>
      <c r="P53" s="456"/>
    </row>
    <row r="54" spans="1:16">
      <c r="B54" s="444" t="s">
        <v>48</v>
      </c>
      <c r="C54" s="445"/>
      <c r="D54" s="310" t="s">
        <v>135</v>
      </c>
      <c r="E54" s="444" t="s">
        <v>48</v>
      </c>
      <c r="F54" s="445"/>
      <c r="G54" s="335">
        <v>9.6</v>
      </c>
      <c r="H54" s="444" t="s">
        <v>48</v>
      </c>
      <c r="I54" s="445"/>
      <c r="J54" s="310" t="s">
        <v>162</v>
      </c>
      <c r="K54" s="444" t="s">
        <v>48</v>
      </c>
      <c r="L54" s="445"/>
      <c r="M54" s="310" t="s">
        <v>161</v>
      </c>
      <c r="N54" s="444" t="s">
        <v>48</v>
      </c>
      <c r="O54" s="445"/>
      <c r="P54" s="310" t="s">
        <v>136</v>
      </c>
    </row>
    <row r="55" spans="1:16">
      <c r="B55" s="447"/>
      <c r="C55" s="448"/>
      <c r="D55" s="291"/>
      <c r="E55" s="449"/>
      <c r="F55" s="448"/>
      <c r="G55" s="291"/>
      <c r="H55" s="449"/>
      <c r="I55" s="448"/>
      <c r="J55" s="291"/>
      <c r="K55" s="449"/>
      <c r="L55" s="448"/>
      <c r="M55" s="291"/>
      <c r="N55" s="449"/>
      <c r="O55" s="448"/>
      <c r="P55" s="291"/>
    </row>
  </sheetData>
  <sheetProtection selectLockedCells="1" selectUnlockedCells="1"/>
  <mergeCells count="179">
    <mergeCell ref="E19:E20"/>
    <mergeCell ref="N32:N33"/>
    <mergeCell ref="N14:O14"/>
    <mergeCell ref="O15:P15"/>
    <mergeCell ref="N16:O16"/>
    <mergeCell ref="N17:O17"/>
    <mergeCell ref="N18:P18"/>
    <mergeCell ref="O19:P20"/>
    <mergeCell ref="O32:P33"/>
    <mergeCell ref="K25:L25"/>
    <mergeCell ref="H25:I25"/>
    <mergeCell ref="I32:J33"/>
    <mergeCell ref="F27:G28"/>
    <mergeCell ref="I27:J28"/>
    <mergeCell ref="E29:F29"/>
    <mergeCell ref="H26:I26"/>
    <mergeCell ref="H29:I29"/>
    <mergeCell ref="K31:M31"/>
    <mergeCell ref="E26:F26"/>
    <mergeCell ref="F23:G24"/>
    <mergeCell ref="E25:F25"/>
    <mergeCell ref="E31:G31"/>
    <mergeCell ref="H31:J31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  <mergeCell ref="K26:L26"/>
    <mergeCell ref="K29:L29"/>
    <mergeCell ref="F32:G33"/>
    <mergeCell ref="L32:M33"/>
    <mergeCell ref="L23:M24"/>
    <mergeCell ref="K22:L22"/>
    <mergeCell ref="I23:J24"/>
    <mergeCell ref="B31:D31"/>
    <mergeCell ref="I19:J20"/>
    <mergeCell ref="H21:I21"/>
    <mergeCell ref="E22:F22"/>
    <mergeCell ref="E21:F21"/>
    <mergeCell ref="H22:I22"/>
    <mergeCell ref="E13:F13"/>
    <mergeCell ref="K13:L13"/>
    <mergeCell ref="H13:I13"/>
    <mergeCell ref="H18:J18"/>
    <mergeCell ref="L19:M20"/>
    <mergeCell ref="K21:L21"/>
    <mergeCell ref="K18:M18"/>
    <mergeCell ref="H17:I17"/>
    <mergeCell ref="L15:M15"/>
    <mergeCell ref="F15:G15"/>
    <mergeCell ref="K16:L16"/>
    <mergeCell ref="K17:L17"/>
    <mergeCell ref="H14:I14"/>
    <mergeCell ref="I15:J15"/>
    <mergeCell ref="E16:F16"/>
    <mergeCell ref="E14:F14"/>
    <mergeCell ref="E17:F17"/>
    <mergeCell ref="H16:I16"/>
    <mergeCell ref="N9:P9"/>
    <mergeCell ref="N10:P10"/>
    <mergeCell ref="B10:D10"/>
    <mergeCell ref="E10:G10"/>
    <mergeCell ref="H10:J10"/>
    <mergeCell ref="K10:M10"/>
    <mergeCell ref="K11:M11"/>
    <mergeCell ref="K14:L14"/>
    <mergeCell ref="L12:M12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B11:D11"/>
    <mergeCell ref="C12:D12"/>
    <mergeCell ref="B13:C13"/>
    <mergeCell ref="B14:C14"/>
    <mergeCell ref="K44:M44"/>
    <mergeCell ref="N44:P44"/>
    <mergeCell ref="K35:L35"/>
    <mergeCell ref="E42:F42"/>
    <mergeCell ref="H42:I42"/>
    <mergeCell ref="N42:O42"/>
    <mergeCell ref="B41:C41"/>
    <mergeCell ref="E41:F41"/>
    <mergeCell ref="H41:I41"/>
    <mergeCell ref="K41:L41"/>
    <mergeCell ref="N41:O41"/>
    <mergeCell ref="E35:F35"/>
    <mergeCell ref="H35:I35"/>
    <mergeCell ref="N35:O35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K47:L47"/>
    <mergeCell ref="N47:O47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C15:D15"/>
    <mergeCell ref="B16:C16"/>
    <mergeCell ref="B17:C17"/>
    <mergeCell ref="C32:D33"/>
    <mergeCell ref="B34:C34"/>
    <mergeCell ref="B35:C35"/>
    <mergeCell ref="B47:C47"/>
    <mergeCell ref="E47:F47"/>
    <mergeCell ref="H47:I47"/>
    <mergeCell ref="B44:D44"/>
    <mergeCell ref="E44:G44"/>
    <mergeCell ref="H44:J44"/>
    <mergeCell ref="E18:G18"/>
    <mergeCell ref="F19:G20"/>
    <mergeCell ref="B18:D18"/>
    <mergeCell ref="C19:D20"/>
    <mergeCell ref="B21:C21"/>
    <mergeCell ref="B22:C22"/>
    <mergeCell ref="C23:D24"/>
    <mergeCell ref="B25:C25"/>
    <mergeCell ref="B26:C26"/>
    <mergeCell ref="C27:D28"/>
    <mergeCell ref="B29:C29"/>
    <mergeCell ref="B30:C30"/>
  </mergeCells>
  <phoneticPr fontId="16" type="noConversion"/>
  <printOptions horizontalCentered="1" verticalCentered="1"/>
  <pageMargins left="0" right="0" top="1.0826771653543308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zoomScale="94" zoomScaleNormal="94" workbookViewId="0">
      <selection activeCell="F8" sqref="F8:G8"/>
    </sheetView>
  </sheetViews>
  <sheetFormatPr defaultRowHeight="15.75"/>
  <cols>
    <col min="1" max="1" width="10.140625" style="273" bestFit="1" customWidth="1"/>
    <col min="2" max="2" width="12.7109375" style="274" customWidth="1"/>
    <col min="3" max="3" width="5.7109375" style="275" bestFit="1" customWidth="1"/>
    <col min="4" max="4" width="63.42578125" style="276" customWidth="1"/>
    <col min="5" max="5" width="34.42578125" style="330" customWidth="1"/>
    <col min="6" max="8" width="9.140625" style="273"/>
    <col min="9" max="9" width="22" style="273" customWidth="1"/>
    <col min="10" max="16384" width="9.140625" style="273"/>
  </cols>
  <sheetData>
    <row r="1" spans="1:10" ht="15" customHeight="1"/>
    <row r="2" spans="1:10" ht="15" customHeight="1">
      <c r="I2" s="277" t="s">
        <v>115</v>
      </c>
      <c r="J2" s="277"/>
    </row>
    <row r="3" spans="1:10" ht="15" customHeight="1">
      <c r="I3" s="278" t="s">
        <v>116</v>
      </c>
      <c r="J3" s="279" t="s">
        <v>117</v>
      </c>
    </row>
    <row r="4" spans="1:10" ht="18.95" customHeight="1">
      <c r="E4" s="280" t="s">
        <v>118</v>
      </c>
      <c r="I4" s="278" t="s">
        <v>119</v>
      </c>
      <c r="J4" s="279" t="s">
        <v>120</v>
      </c>
    </row>
    <row r="5" spans="1:10" ht="18.95" customHeight="1">
      <c r="A5" s="523">
        <f>B5</f>
        <v>45642</v>
      </c>
      <c r="B5" s="281">
        <f>JL!B10</f>
        <v>45642</v>
      </c>
      <c r="C5" s="282" t="s">
        <v>121</v>
      </c>
      <c r="D5" s="283" t="str">
        <f>JL!C15</f>
        <v>Bramborová s houbami</v>
      </c>
      <c r="E5" s="331" t="str">
        <f>JL!D16</f>
        <v>1,9,7</v>
      </c>
    </row>
    <row r="6" spans="1:10" ht="18.95" customHeight="1">
      <c r="A6" s="523"/>
      <c r="C6" s="282" t="s">
        <v>122</v>
      </c>
      <c r="D6" s="283" t="str">
        <f>JL!C19</f>
        <v>Vepřová kýta po Bavorsku s okurkami, slaninou a smetanou, houskové knedlíky</v>
      </c>
      <c r="E6" s="331" t="str">
        <f>JL!D21</f>
        <v>1a,3,6,7</v>
      </c>
    </row>
    <row r="7" spans="1:10" ht="18.95" customHeight="1">
      <c r="A7" s="523"/>
      <c r="C7" s="282" t="s">
        <v>123</v>
      </c>
      <c r="D7" s="283" t="str">
        <f>JL!C23</f>
        <v xml:space="preserve">Dušená drůbeží játra na cibulce, dušená rýže  </v>
      </c>
      <c r="E7" s="332" t="str">
        <f>JL!D25</f>
        <v>1a</v>
      </c>
    </row>
    <row r="8" spans="1:10" ht="18.95" customHeight="1">
      <c r="A8" s="523"/>
      <c r="C8" s="282" t="s">
        <v>124</v>
      </c>
      <c r="D8" s="283" t="str">
        <f>JL!C27</f>
        <v>Sojové maso s s WOK zeleninou, čínské vaječné nudle</v>
      </c>
      <c r="E8" s="331" t="str">
        <f>JL!D29</f>
        <v>1a,3,10,6,12,4</v>
      </c>
    </row>
    <row r="9" spans="1:10" ht="18.95" customHeight="1">
      <c r="A9" s="523"/>
      <c r="C9" s="282" t="s">
        <v>125</v>
      </c>
      <c r="D9" s="283" t="str">
        <f>JL!C52</f>
        <v>340g  Zeleninový talíř s tuňákem a vejcem</v>
      </c>
      <c r="E9" s="331" t="str">
        <f>JL!D54</f>
        <v>4,9,3</v>
      </c>
    </row>
    <row r="10" spans="1:10" ht="18.95" customHeight="1">
      <c r="E10" s="333"/>
    </row>
    <row r="11" spans="1:10" ht="18.95" customHeight="1">
      <c r="A11" s="523">
        <f>A5+1</f>
        <v>45643</v>
      </c>
      <c r="B11" s="284">
        <f>B5+1</f>
        <v>45643</v>
      </c>
      <c r="C11" s="282" t="s">
        <v>121</v>
      </c>
      <c r="D11" s="283" t="str">
        <f>JL!F12</f>
        <v>Kroupová se zeleninou</v>
      </c>
      <c r="E11" s="331" t="str">
        <f>JL!G13</f>
        <v>1a,1c,9</v>
      </c>
    </row>
    <row r="12" spans="1:10" ht="18.95" customHeight="1">
      <c r="A12" s="523"/>
      <c r="C12" s="282" t="s">
        <v>122</v>
      </c>
      <c r="D12" s="283" t="str">
        <f>JL!F19</f>
        <v>PEČENÁ ŠPIKOVANÁ KRŮTÍ PRSA, BRUSINKOVÁ OMÁČKA, KRÉMOVÁ BRAMBOROVÁ KAŠE</v>
      </c>
      <c r="E12" s="331" t="str">
        <f>JL!G21</f>
        <v>10,7,12,9,1A</v>
      </c>
    </row>
    <row r="13" spans="1:10" ht="18.95" customHeight="1">
      <c r="A13" s="523"/>
      <c r="C13" s="282" t="s">
        <v>123</v>
      </c>
      <c r="D13" s="283" t="str">
        <f>JL!F23</f>
        <v>Hovězí kostky dušené na slanině, bramborové knedlíky</v>
      </c>
      <c r="E13" s="332" t="str">
        <f>JL!G25</f>
        <v>1a,3,7</v>
      </c>
    </row>
    <row r="14" spans="1:10" ht="18.95" customHeight="1">
      <c r="A14" s="523"/>
      <c r="C14" s="282" t="s">
        <v>124</v>
      </c>
      <c r="D14" s="283" t="str">
        <f>JL!F27</f>
        <v>Čočka na kyselo s cibulkou, sázené vejce, kyselá okurka</v>
      </c>
      <c r="E14" s="331" t="str">
        <f>JL!G29</f>
        <v>1a,10,3</v>
      </c>
    </row>
    <row r="15" spans="1:10" ht="18.95" customHeight="1">
      <c r="A15" s="523"/>
      <c r="C15" s="282" t="s">
        <v>125</v>
      </c>
      <c r="D15" s="283" t="str">
        <f>JL!F52</f>
        <v>345g Zeleninový talíř trhané vepřové maso</v>
      </c>
      <c r="E15" s="336">
        <f>JL!G54</f>
        <v>9.6</v>
      </c>
    </row>
    <row r="16" spans="1:10" ht="18.95" customHeight="1">
      <c r="E16" s="333"/>
    </row>
    <row r="17" spans="1:5" ht="18.95" customHeight="1">
      <c r="A17" s="523">
        <f>B17</f>
        <v>45644</v>
      </c>
      <c r="B17" s="284">
        <f>B11+1</f>
        <v>45644</v>
      </c>
      <c r="C17" s="282" t="s">
        <v>121</v>
      </c>
      <c r="D17" s="283" t="str">
        <f>JL!I15</f>
        <v>Fazolová s rajčatovým protlakem</v>
      </c>
      <c r="E17" s="331" t="str">
        <f>JL!J16</f>
        <v>7,1a</v>
      </c>
    </row>
    <row r="18" spans="1:5" ht="18.95" customHeight="1">
      <c r="A18" s="523"/>
      <c r="C18" s="282" t="s">
        <v>122</v>
      </c>
      <c r="D18" s="283" t="str">
        <f>JL!I19</f>
        <v>Frankfurtská hovězí pečeně, dušená rýže</v>
      </c>
      <c r="E18" s="331" t="str">
        <f>JL!J21</f>
        <v>1a, 3, 6, 7</v>
      </c>
    </row>
    <row r="19" spans="1:5" ht="18.95" customHeight="1">
      <c r="A19" s="523"/>
      <c r="C19" s="282" t="s">
        <v>123</v>
      </c>
      <c r="D19" s="283" t="str">
        <f>JL!I23</f>
        <v>Pečené kuřecí stehno na másle, vařené brambory, okurkový salát</v>
      </c>
      <c r="E19" s="332" t="str">
        <f>JL!J25</f>
        <v>1a, 7, 12</v>
      </c>
    </row>
    <row r="20" spans="1:5" ht="18.95" customHeight="1">
      <c r="A20" s="523"/>
      <c r="C20" s="282" t="s">
        <v>124</v>
      </c>
      <c r="D20" s="283" t="str">
        <f>JL!I27</f>
        <v>Dukátové buchtičky s vanilkovým šodó krémem</v>
      </c>
      <c r="E20" s="331" t="str">
        <f>JL!J29</f>
        <v>1a,3,7</v>
      </c>
    </row>
    <row r="21" spans="1:5" ht="18.95" customHeight="1">
      <c r="A21" s="523"/>
      <c r="C21" s="282" t="s">
        <v>125</v>
      </c>
      <c r="D21" s="283" t="str">
        <f>JL!I52</f>
        <v>340g  Studený salát s pečenou slaninou a sýrem roquefortového typu</v>
      </c>
      <c r="E21" s="331" t="str">
        <f>JL!J54</f>
        <v>9,7,12</v>
      </c>
    </row>
    <row r="22" spans="1:5" ht="18.95" customHeight="1">
      <c r="E22" s="333"/>
    </row>
    <row r="23" spans="1:5" ht="18.95" customHeight="1">
      <c r="A23" s="523">
        <f>B23</f>
        <v>45645</v>
      </c>
      <c r="B23" s="284">
        <f>B17+1</f>
        <v>45645</v>
      </c>
      <c r="C23" s="282" t="s">
        <v>121</v>
      </c>
      <c r="D23" s="283" t="str">
        <f>JL!L12</f>
        <v>Slepičí polévka s kapáním</v>
      </c>
      <c r="E23" s="331" t="str">
        <f>JL!M13</f>
        <v>1a,3,7,9</v>
      </c>
    </row>
    <row r="24" spans="1:5" ht="18.95" customHeight="1">
      <c r="A24" s="523"/>
      <c r="C24" s="282" t="s">
        <v>122</v>
      </c>
      <c r="D24" s="283" t="str">
        <f>JL!L19</f>
        <v>SMAŽENÝ KUŘECÍ ŘÍZEK /nebo/ VEPŘOVÝ /nebo/ KAPR, BRAMBOROVÝ SALÁT, CITRON</v>
      </c>
      <c r="E24" s="331" t="str">
        <f>JL!M21</f>
        <v>1A,3,6,7,9,10</v>
      </c>
    </row>
    <row r="25" spans="1:5" ht="18.95" customHeight="1">
      <c r="A25" s="523"/>
      <c r="C25" s="282" t="s">
        <v>123</v>
      </c>
      <c r="D25" s="283" t="str">
        <f>JL!L23</f>
        <v>PEČENÁ SVÁTEČNÍ VINÁ KLOBÁSA, BRAMBOROVÁ KAŠE S MÁSLEM, PEČENÉ CIBULOVÉ KROUŽKY S MEDEM</v>
      </c>
      <c r="E25" s="332" t="str">
        <f>JL!M25</f>
        <v>1A,7,12</v>
      </c>
    </row>
    <row r="26" spans="1:5" ht="18.95" customHeight="1">
      <c r="A26" s="523"/>
      <c r="C26" s="282" t="s">
        <v>124</v>
      </c>
      <c r="D26" s="283" t="str">
        <f>JL!L27</f>
        <v>DOMÁCÍ HOUBOVÝ KUBA, SALÁT Z KYSANÉHO ZELÍ</v>
      </c>
      <c r="E26" s="331" t="str">
        <f>JL!M29</f>
        <v>1C,10</v>
      </c>
    </row>
    <row r="27" spans="1:5" ht="18.95" customHeight="1">
      <c r="A27" s="523"/>
      <c r="C27" s="282" t="s">
        <v>125</v>
      </c>
      <c r="D27" s="283" t="str">
        <f>JL!L52</f>
        <v>335g Zeleninový talíř s hermelínem a brusinkami</v>
      </c>
      <c r="E27" s="331" t="str">
        <f>JL!M54</f>
        <v>7,9,12</v>
      </c>
    </row>
    <row r="28" spans="1:5" ht="18.95" customHeight="1">
      <c r="E28" s="333"/>
    </row>
    <row r="29" spans="1:5" ht="18.95" customHeight="1">
      <c r="A29" s="523">
        <f>B29</f>
        <v>45646</v>
      </c>
      <c r="B29" s="284">
        <f>B23+1</f>
        <v>45646</v>
      </c>
      <c r="C29" s="282" t="s">
        <v>121</v>
      </c>
      <c r="D29" s="334" t="str">
        <f>JL!O15</f>
        <v>Gulášová ze sojového masa</v>
      </c>
      <c r="E29" s="331" t="str">
        <f>JL!P16</f>
        <v>9,1a,7,3</v>
      </c>
    </row>
    <row r="30" spans="1:5" ht="18.95" customHeight="1">
      <c r="A30" s="523"/>
      <c r="C30" s="282" t="s">
        <v>122</v>
      </c>
      <c r="D30" s="283" t="str">
        <f>JL!O19</f>
        <v>Dušená vepřová kýta na paprice, houskové knedlíky</v>
      </c>
      <c r="E30" s="331" t="str">
        <f>JL!P21</f>
        <v>1a,3,7,10,6</v>
      </c>
    </row>
    <row r="31" spans="1:5" ht="18.95" customHeight="1">
      <c r="A31" s="523"/>
      <c r="C31" s="282" t="s">
        <v>123</v>
      </c>
      <c r="D31" s="283" t="str">
        <f>JL!O23</f>
        <v>Milánské špagety z vepřového masa s rajčaty a bylinkami, sýr strouhaný</v>
      </c>
      <c r="E31" s="332" t="str">
        <f>JL!P25</f>
        <v>1a, 3, 7, 10</v>
      </c>
    </row>
    <row r="32" spans="1:5" ht="18.95" customHeight="1">
      <c r="A32" s="523"/>
      <c r="C32" s="282" t="s">
        <v>124</v>
      </c>
      <c r="D32" s="283" t="str">
        <f>JL!O27</f>
        <v xml:space="preserve">Zapečené smetanové brambory se sýrem, červenou cibulí a restovaným pórkem </v>
      </c>
      <c r="E32" s="331">
        <f>JL!P29</f>
        <v>7.3</v>
      </c>
    </row>
    <row r="33" spans="1:5" ht="18.95" customHeight="1">
      <c r="A33" s="523"/>
      <c r="C33" s="282" t="s">
        <v>125</v>
      </c>
      <c r="D33" s="283" t="str">
        <f>JL!O52</f>
        <v>350g Zeleninový talíř, pečené kuřecí kousky</v>
      </c>
      <c r="E33" s="331" t="str">
        <f>JL!P54</f>
        <v>1a,3,7,6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85"/>
    </row>
    <row r="39" spans="1:5" ht="18.95" customHeight="1"/>
    <row r="40" spans="1:5" ht="18.95" customHeight="1"/>
    <row r="41" spans="1:5" ht="18.95" customHeight="1"/>
    <row r="42" spans="1:5" ht="18.95" customHeight="1">
      <c r="B42" s="286"/>
    </row>
    <row r="43" spans="1:5" ht="18.95" customHeight="1">
      <c r="C43" s="287"/>
    </row>
    <row r="44" spans="1:5" ht="18.95" customHeight="1">
      <c r="C44" s="287"/>
    </row>
    <row r="45" spans="1:5" ht="18.95" customHeight="1">
      <c r="C45" s="287"/>
    </row>
    <row r="46" spans="1:5" ht="18.95" customHeight="1">
      <c r="C46" s="287"/>
    </row>
    <row r="47" spans="1:5" ht="18.95" customHeight="1">
      <c r="C47" s="287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86"/>
    </row>
    <row r="53" spans="2:3" ht="18.95" customHeight="1">
      <c r="C53" s="287"/>
    </row>
    <row r="54" spans="2:3" ht="18.95" customHeight="1">
      <c r="C54" s="287"/>
    </row>
    <row r="55" spans="2:3" ht="18.95" customHeight="1">
      <c r="C55" s="287"/>
    </row>
    <row r="56" spans="2:3" ht="18.95" customHeight="1">
      <c r="C56" s="287"/>
    </row>
    <row r="57" spans="2:3" ht="18.95" customHeight="1">
      <c r="C57" s="287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86"/>
    </row>
    <row r="63" spans="2:3" ht="18.95" customHeight="1">
      <c r="C63" s="287"/>
    </row>
    <row r="64" spans="2:3" ht="18.95" customHeight="1">
      <c r="C64" s="287"/>
    </row>
    <row r="65" spans="2:3" ht="18.95" customHeight="1">
      <c r="C65" s="287"/>
    </row>
    <row r="66" spans="2:3" ht="18.95" customHeight="1">
      <c r="C66" s="287"/>
    </row>
    <row r="67" spans="2:3" ht="18.95" customHeight="1">
      <c r="C67" s="287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86"/>
    </row>
    <row r="73" spans="2:3" ht="18.95" customHeight="1">
      <c r="C73" s="287"/>
    </row>
    <row r="74" spans="2:3" ht="18.95" customHeight="1">
      <c r="C74" s="287"/>
    </row>
    <row r="75" spans="2:3" ht="18.95" customHeight="1">
      <c r="C75" s="287"/>
    </row>
    <row r="76" spans="2:3" ht="18.95" customHeight="1">
      <c r="C76" s="287"/>
    </row>
    <row r="77" spans="2:3" ht="18.95" customHeight="1">
      <c r="C77" s="287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86"/>
    </row>
    <row r="83" spans="2:4" ht="18.95" customHeight="1">
      <c r="C83" s="287"/>
    </row>
    <row r="84" spans="2:4" ht="15" customHeight="1">
      <c r="C84" s="287"/>
    </row>
    <row r="85" spans="2:4" ht="15" customHeight="1">
      <c r="C85" s="287"/>
    </row>
    <row r="86" spans="2:4" ht="15" customHeight="1">
      <c r="C86" s="287"/>
    </row>
    <row r="87" spans="2:4" ht="15" customHeight="1">
      <c r="C87" s="287"/>
    </row>
    <row r="88" spans="2:4" ht="15" customHeight="1"/>
    <row r="89" spans="2:4" ht="15" customHeight="1"/>
    <row r="90" spans="2:4" ht="15" customHeight="1"/>
    <row r="91" spans="2:4" ht="15" customHeight="1">
      <c r="D91" s="285"/>
    </row>
    <row r="92" spans="2:4" ht="15" customHeight="1">
      <c r="D92" s="285"/>
    </row>
    <row r="93" spans="2:4" ht="15" customHeight="1"/>
    <row r="94" spans="2:4" ht="15" customHeight="1"/>
    <row r="95" spans="2:4" ht="15" customHeight="1"/>
    <row r="96" spans="2:4" ht="15" customHeight="1">
      <c r="B96" s="286"/>
    </row>
    <row r="97" spans="2:3" ht="15" customHeight="1">
      <c r="C97" s="287"/>
    </row>
    <row r="98" spans="2:3" ht="15" customHeight="1">
      <c r="C98" s="287"/>
    </row>
    <row r="99" spans="2:3" ht="15" customHeight="1">
      <c r="C99" s="287"/>
    </row>
    <row r="100" spans="2:3" ht="15" customHeight="1">
      <c r="C100" s="287"/>
    </row>
    <row r="101" spans="2:3" ht="15" customHeight="1">
      <c r="C101" s="287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86"/>
    </row>
    <row r="107" spans="2:3" ht="15" customHeight="1">
      <c r="C107" s="287"/>
    </row>
    <row r="108" spans="2:3" ht="15" customHeight="1">
      <c r="C108" s="287"/>
    </row>
    <row r="109" spans="2:3" ht="15" customHeight="1">
      <c r="C109" s="287"/>
    </row>
    <row r="110" spans="2:3" ht="15" customHeight="1">
      <c r="C110" s="287"/>
    </row>
    <row r="111" spans="2:3" ht="15" customHeight="1">
      <c r="C111" s="287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86"/>
    </row>
    <row r="117" spans="2:3" ht="15" customHeight="1">
      <c r="C117" s="287"/>
    </row>
    <row r="118" spans="2:3" ht="15" customHeight="1">
      <c r="C118" s="287"/>
    </row>
    <row r="119" spans="2:3" ht="15" customHeight="1">
      <c r="C119" s="287"/>
    </row>
    <row r="120" spans="2:3" ht="15" customHeight="1">
      <c r="C120" s="287"/>
    </row>
    <row r="121" spans="2:3" ht="15" customHeight="1">
      <c r="C121" s="287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86"/>
    </row>
    <row r="127" spans="2:3" ht="15" customHeight="1">
      <c r="C127" s="287"/>
    </row>
    <row r="128" spans="2:3" ht="15" customHeight="1">
      <c r="C128" s="287"/>
    </row>
    <row r="129" spans="2:3" ht="15" customHeight="1">
      <c r="C129" s="287"/>
    </row>
    <row r="130" spans="2:3" ht="15" customHeight="1">
      <c r="C130" s="287"/>
    </row>
    <row r="131" spans="2:3" ht="15" customHeight="1">
      <c r="C131" s="287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86"/>
    </row>
    <row r="137" spans="2:3" ht="15" customHeight="1">
      <c r="C137" s="287"/>
    </row>
    <row r="138" spans="2:3" ht="15" customHeight="1">
      <c r="C138" s="287"/>
    </row>
    <row r="139" spans="2:3" ht="15" customHeight="1">
      <c r="C139" s="287"/>
    </row>
    <row r="140" spans="2:3" ht="15" customHeight="1">
      <c r="C140" s="287"/>
    </row>
    <row r="141" spans="2:3" ht="15" customHeight="1">
      <c r="C141" s="287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85"/>
    </row>
    <row r="148" spans="2:4" ht="15" customHeight="1"/>
    <row r="149" spans="2:4" ht="15" customHeight="1"/>
    <row r="150" spans="2:4" ht="15" customHeight="1">
      <c r="B150" s="286"/>
    </row>
    <row r="151" spans="2:4" ht="15" customHeight="1">
      <c r="C151" s="287"/>
    </row>
    <row r="152" spans="2:4" ht="15" customHeight="1">
      <c r="C152" s="287"/>
    </row>
    <row r="153" spans="2:4" ht="15" customHeight="1">
      <c r="C153" s="287"/>
    </row>
    <row r="154" spans="2:4" ht="15" customHeight="1">
      <c r="C154" s="287"/>
    </row>
    <row r="155" spans="2:4" ht="15" customHeight="1">
      <c r="C155" s="287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86"/>
    </row>
    <row r="161" spans="2:3" ht="15" customHeight="1">
      <c r="C161" s="287"/>
    </row>
    <row r="162" spans="2:3" ht="15" customHeight="1">
      <c r="C162" s="287"/>
    </row>
    <row r="163" spans="2:3" ht="15" customHeight="1">
      <c r="C163" s="287"/>
    </row>
    <row r="164" spans="2:3" ht="15" customHeight="1">
      <c r="C164" s="287"/>
    </row>
    <row r="165" spans="2:3" ht="15" customHeight="1">
      <c r="C165" s="287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86"/>
    </row>
    <row r="171" spans="2:3" ht="15" customHeight="1">
      <c r="C171" s="287"/>
    </row>
    <row r="172" spans="2:3" ht="15" customHeight="1">
      <c r="C172" s="287"/>
    </row>
    <row r="173" spans="2:3" ht="15" customHeight="1">
      <c r="C173" s="287"/>
    </row>
    <row r="174" spans="2:3" ht="15" customHeight="1">
      <c r="C174" s="287"/>
    </row>
    <row r="175" spans="2:3" ht="15" customHeight="1">
      <c r="C175" s="287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86"/>
    </row>
    <row r="181" spans="2:4" ht="15" customHeight="1">
      <c r="C181" s="287"/>
      <c r="D181" s="288"/>
    </row>
    <row r="182" spans="2:4" ht="15" customHeight="1">
      <c r="C182" s="287"/>
    </row>
    <row r="183" spans="2:4" ht="15" customHeight="1">
      <c r="C183" s="287"/>
    </row>
    <row r="184" spans="2:4" ht="15" customHeight="1">
      <c r="C184" s="287"/>
    </row>
    <row r="185" spans="2:4" ht="15" customHeight="1">
      <c r="C185" s="287"/>
      <c r="D185" s="288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86"/>
    </row>
    <row r="191" spans="2:4" ht="15" customHeight="1">
      <c r="C191" s="287"/>
      <c r="D191" s="288"/>
    </row>
    <row r="192" spans="2:4" ht="15" customHeight="1">
      <c r="C192" s="287"/>
    </row>
    <row r="193" spans="3:4" ht="15" customHeight="1">
      <c r="C193" s="287"/>
    </row>
    <row r="194" spans="3:4" ht="15" customHeight="1">
      <c r="C194" s="287"/>
    </row>
    <row r="195" spans="3:4" ht="15" customHeight="1">
      <c r="C195" s="287"/>
      <c r="D195" s="288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4" sqref="J14:K14"/>
    </sheetView>
  </sheetViews>
  <sheetFormatPr defaultRowHeight="12.75"/>
  <cols>
    <col min="1" max="1" width="3.28515625" style="206" customWidth="1"/>
    <col min="2" max="2" width="8.7109375" style="206" customWidth="1"/>
    <col min="3" max="3" width="20.7109375" style="211" customWidth="1"/>
    <col min="4" max="4" width="8.7109375" style="206" customWidth="1"/>
    <col min="5" max="5" width="20.7109375" style="211" customWidth="1"/>
    <col min="6" max="6" width="8.7109375" style="206" customWidth="1"/>
    <col min="7" max="7" width="20.7109375" style="211" customWidth="1"/>
    <col min="8" max="8" width="8.7109375" style="206" customWidth="1"/>
    <col min="9" max="9" width="20.7109375" style="211" customWidth="1"/>
    <col min="10" max="10" width="8.7109375" style="206" customWidth="1"/>
    <col min="11" max="11" width="20.7109375" style="211" customWidth="1"/>
    <col min="12" max="12" width="3.28515625" style="206" customWidth="1"/>
    <col min="13" max="13" width="10.7109375" style="206" customWidth="1"/>
    <col min="14" max="16384" width="9.140625" style="206"/>
  </cols>
  <sheetData>
    <row r="1" spans="2:15" ht="20.100000000000001" customHeight="1">
      <c r="C1" s="210"/>
      <c r="E1" s="210"/>
      <c r="G1" s="210"/>
      <c r="I1" s="210"/>
      <c r="K1" s="210"/>
    </row>
    <row r="2" spans="2:15" ht="51" customHeight="1" thickBot="1">
      <c r="B2" s="540" t="s">
        <v>97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</row>
    <row r="3" spans="2:15" ht="0.95" customHeight="1" thickBot="1">
      <c r="B3" s="544"/>
      <c r="C3" s="545"/>
      <c r="D3" s="544"/>
      <c r="E3" s="545"/>
      <c r="F3" s="544"/>
      <c r="G3" s="545"/>
      <c r="H3" s="544"/>
      <c r="I3" s="545"/>
      <c r="J3" s="544"/>
      <c r="K3" s="545"/>
    </row>
    <row r="4" spans="2:15" s="214" customFormat="1" ht="21.95" customHeight="1" thickBot="1">
      <c r="B4" s="542" t="str">
        <f>JL!B9</f>
        <v>PONDĚLÍ</v>
      </c>
      <c r="C4" s="543"/>
      <c r="D4" s="542" t="str">
        <f>JL!E9</f>
        <v>ÚTERÝ</v>
      </c>
      <c r="E4" s="543"/>
      <c r="F4" s="542" t="str">
        <f>JL!H9</f>
        <v>STŘEDA</v>
      </c>
      <c r="G4" s="543"/>
      <c r="H4" s="542" t="str">
        <f>JL!K9</f>
        <v>ČTVRTEK</v>
      </c>
      <c r="I4" s="543"/>
      <c r="J4" s="542" t="str">
        <f>JL!N9</f>
        <v>PÁTEK</v>
      </c>
      <c r="K4" s="543"/>
    </row>
    <row r="5" spans="2:15" s="218" customFormat="1" ht="20.100000000000001" customHeight="1" thickBot="1">
      <c r="B5" s="538">
        <f>JL!B10</f>
        <v>45642</v>
      </c>
      <c r="C5" s="539"/>
      <c r="D5" s="538">
        <f>B5+1</f>
        <v>45643</v>
      </c>
      <c r="E5" s="539"/>
      <c r="F5" s="538">
        <f t="shared" ref="F5" si="0">D5+1</f>
        <v>45644</v>
      </c>
      <c r="G5" s="539"/>
      <c r="H5" s="538">
        <f t="shared" ref="H5" si="1">F5+1</f>
        <v>45645</v>
      </c>
      <c r="I5" s="539"/>
      <c r="J5" s="538">
        <f t="shared" ref="J5" si="2">H5+1</f>
        <v>45646</v>
      </c>
      <c r="K5" s="539"/>
    </row>
    <row r="6" spans="2:15" s="208" customFormat="1" ht="5.0999999999999996" customHeight="1">
      <c r="B6" s="530"/>
      <c r="C6" s="531"/>
      <c r="D6" s="530"/>
      <c r="E6" s="531"/>
      <c r="F6" s="530"/>
      <c r="G6" s="531"/>
      <c r="H6" s="530"/>
      <c r="I6" s="531"/>
      <c r="J6" s="530"/>
      <c r="K6" s="531"/>
    </row>
    <row r="7" spans="2:15" s="208" customFormat="1" ht="20.100000000000001" customHeight="1">
      <c r="B7" s="605" t="s">
        <v>96</v>
      </c>
      <c r="C7" s="606"/>
      <c r="D7" s="605" t="s">
        <v>96</v>
      </c>
      <c r="E7" s="606"/>
      <c r="F7" s="605" t="s">
        <v>96</v>
      </c>
      <c r="G7" s="606"/>
      <c r="H7" s="605" t="s">
        <v>96</v>
      </c>
      <c r="I7" s="606"/>
      <c r="J7" s="605" t="s">
        <v>96</v>
      </c>
      <c r="K7" s="606"/>
    </row>
    <row r="8" spans="2:15" ht="54.95" customHeight="1">
      <c r="B8" s="601" t="s">
        <v>150</v>
      </c>
      <c r="C8" s="602"/>
      <c r="D8" s="601" t="s">
        <v>151</v>
      </c>
      <c r="E8" s="602"/>
      <c r="F8" s="601" t="s">
        <v>215</v>
      </c>
      <c r="G8" s="602"/>
      <c r="H8" s="601" t="s">
        <v>152</v>
      </c>
      <c r="I8" s="602"/>
      <c r="J8" s="601" t="s">
        <v>153</v>
      </c>
      <c r="K8" s="602"/>
    </row>
    <row r="9" spans="2:15" s="217" customFormat="1" ht="15.95" customHeight="1" thickBot="1">
      <c r="B9" s="215" t="s">
        <v>48</v>
      </c>
      <c r="C9" s="219" t="s">
        <v>111</v>
      </c>
      <c r="D9" s="215" t="s">
        <v>48</v>
      </c>
      <c r="E9" s="219" t="s">
        <v>154</v>
      </c>
      <c r="F9" s="215" t="s">
        <v>48</v>
      </c>
      <c r="G9" s="219" t="s">
        <v>111</v>
      </c>
      <c r="H9" s="215" t="s">
        <v>48</v>
      </c>
      <c r="I9" s="219" t="s">
        <v>136</v>
      </c>
      <c r="J9" s="215" t="s">
        <v>48</v>
      </c>
      <c r="K9" s="219" t="s">
        <v>133</v>
      </c>
    </row>
    <row r="10" spans="2:15" s="208" customFormat="1" ht="5.0999999999999996" customHeight="1">
      <c r="B10" s="532"/>
      <c r="C10" s="533"/>
      <c r="D10" s="532"/>
      <c r="E10" s="533"/>
      <c r="F10" s="532"/>
      <c r="G10" s="533"/>
      <c r="H10" s="532"/>
      <c r="I10" s="533"/>
      <c r="J10" s="532"/>
      <c r="K10" s="533"/>
    </row>
    <row r="11" spans="2:15" ht="20.100000000000001" customHeight="1">
      <c r="B11" s="599" t="s">
        <v>92</v>
      </c>
      <c r="C11" s="600"/>
      <c r="D11" s="599" t="s">
        <v>92</v>
      </c>
      <c r="E11" s="600"/>
      <c r="F11" s="599" t="s">
        <v>92</v>
      </c>
      <c r="G11" s="600"/>
      <c r="H11" s="599" t="s">
        <v>92</v>
      </c>
      <c r="I11" s="600"/>
      <c r="J11" s="599" t="s">
        <v>92</v>
      </c>
      <c r="K11" s="600"/>
    </row>
    <row r="12" spans="2:15" ht="45" customHeight="1">
      <c r="B12" s="528" t="s">
        <v>195</v>
      </c>
      <c r="C12" s="529"/>
      <c r="D12" s="528" t="s">
        <v>203</v>
      </c>
      <c r="E12" s="529"/>
      <c r="F12" s="528" t="s">
        <v>141</v>
      </c>
      <c r="G12" s="529"/>
      <c r="H12" s="607" t="s">
        <v>224</v>
      </c>
      <c r="I12" s="608"/>
      <c r="J12" s="528" t="s">
        <v>259</v>
      </c>
      <c r="K12" s="529"/>
      <c r="N12" s="209"/>
      <c r="O12" s="209"/>
    </row>
    <row r="13" spans="2:15" s="217" customFormat="1" ht="15.95" customHeight="1" thickBot="1">
      <c r="B13" s="215" t="s">
        <v>48</v>
      </c>
      <c r="C13" s="216" t="s">
        <v>196</v>
      </c>
      <c r="D13" s="215" t="s">
        <v>48</v>
      </c>
      <c r="E13" s="216" t="s">
        <v>126</v>
      </c>
      <c r="F13" s="215" t="s">
        <v>48</v>
      </c>
      <c r="G13" s="216" t="s">
        <v>130</v>
      </c>
      <c r="H13" s="215" t="s">
        <v>48</v>
      </c>
      <c r="I13" s="216" t="s">
        <v>258</v>
      </c>
      <c r="J13" s="215" t="s">
        <v>48</v>
      </c>
      <c r="K13" s="216">
        <v>9.6999999999999993</v>
      </c>
    </row>
    <row r="14" spans="2:15" s="208" customFormat="1" ht="5.0999999999999996" customHeight="1">
      <c r="B14" s="532"/>
      <c r="C14" s="533"/>
      <c r="D14" s="532"/>
      <c r="E14" s="533"/>
      <c r="F14" s="532"/>
      <c r="G14" s="533"/>
      <c r="H14" s="532"/>
      <c r="I14" s="533"/>
      <c r="J14" s="532"/>
      <c r="K14" s="533"/>
    </row>
    <row r="15" spans="2:15" ht="20.100000000000001" customHeight="1">
      <c r="B15" s="597" t="s">
        <v>93</v>
      </c>
      <c r="C15" s="598"/>
      <c r="D15" s="597" t="s">
        <v>93</v>
      </c>
      <c r="E15" s="598"/>
      <c r="F15" s="597" t="s">
        <v>93</v>
      </c>
      <c r="G15" s="598"/>
      <c r="H15" s="597" t="s">
        <v>93</v>
      </c>
      <c r="I15" s="598"/>
      <c r="J15" s="597" t="s">
        <v>93</v>
      </c>
      <c r="K15" s="598"/>
    </row>
    <row r="16" spans="2:15" s="209" customFormat="1" ht="84.95" customHeight="1">
      <c r="B16" s="528" t="s">
        <v>254</v>
      </c>
      <c r="C16" s="529"/>
      <c r="D16" s="528" t="s">
        <v>256</v>
      </c>
      <c r="E16" s="529"/>
      <c r="F16" s="528" t="s">
        <v>218</v>
      </c>
      <c r="G16" s="529"/>
      <c r="H16" s="607" t="s">
        <v>257</v>
      </c>
      <c r="I16" s="608"/>
      <c r="J16" s="528" t="s">
        <v>253</v>
      </c>
      <c r="K16" s="529"/>
    </row>
    <row r="17" spans="2:14" s="217" customFormat="1" ht="15.95" customHeight="1" thickBot="1">
      <c r="B17" s="215" t="s">
        <v>48</v>
      </c>
      <c r="C17" s="216" t="s">
        <v>255</v>
      </c>
      <c r="D17" s="215" t="s">
        <v>48</v>
      </c>
      <c r="E17" s="216" t="s">
        <v>185</v>
      </c>
      <c r="F17" s="215" t="s">
        <v>48</v>
      </c>
      <c r="G17" s="216" t="s">
        <v>111</v>
      </c>
      <c r="H17" s="215" t="s">
        <v>48</v>
      </c>
      <c r="I17" s="216" t="s">
        <v>225</v>
      </c>
      <c r="J17" s="215" t="s">
        <v>48</v>
      </c>
      <c r="K17" s="216" t="s">
        <v>171</v>
      </c>
    </row>
    <row r="18" spans="2:14" s="208" customFormat="1" ht="5.0999999999999996" customHeight="1">
      <c r="B18" s="532"/>
      <c r="C18" s="533"/>
      <c r="D18" s="532"/>
      <c r="E18" s="533"/>
      <c r="F18" s="532"/>
      <c r="G18" s="533"/>
      <c r="H18" s="532"/>
      <c r="I18" s="533"/>
      <c r="J18" s="532"/>
      <c r="K18" s="533"/>
    </row>
    <row r="19" spans="2:14" ht="20.100000000000001" customHeight="1">
      <c r="B19" s="603" t="s">
        <v>98</v>
      </c>
      <c r="C19" s="604"/>
      <c r="D19" s="603" t="s">
        <v>98</v>
      </c>
      <c r="E19" s="604"/>
      <c r="F19" s="603" t="s">
        <v>98</v>
      </c>
      <c r="G19" s="604"/>
      <c r="H19" s="603" t="s">
        <v>98</v>
      </c>
      <c r="I19" s="604"/>
      <c r="J19" s="603" t="s">
        <v>98</v>
      </c>
      <c r="K19" s="604"/>
    </row>
    <row r="20" spans="2:14" ht="54.95" customHeight="1">
      <c r="B20" s="601" t="s">
        <v>155</v>
      </c>
      <c r="C20" s="602"/>
      <c r="D20" s="601" t="s">
        <v>214</v>
      </c>
      <c r="E20" s="602"/>
      <c r="F20" s="601" t="s">
        <v>168</v>
      </c>
      <c r="G20" s="602"/>
      <c r="H20" s="601" t="s">
        <v>156</v>
      </c>
      <c r="I20" s="602"/>
      <c r="J20" s="601" t="s">
        <v>217</v>
      </c>
      <c r="K20" s="602"/>
      <c r="N20" s="307" t="s">
        <v>164</v>
      </c>
    </row>
    <row r="21" spans="2:14" s="217" customFormat="1" ht="15.95" customHeight="1" thickBot="1">
      <c r="B21" s="215" t="s">
        <v>48</v>
      </c>
      <c r="C21" s="219" t="s">
        <v>157</v>
      </c>
      <c r="D21" s="215" t="s">
        <v>48</v>
      </c>
      <c r="E21" s="219" t="s">
        <v>126</v>
      </c>
      <c r="F21" s="215" t="s">
        <v>48</v>
      </c>
      <c r="G21" s="219" t="s">
        <v>169</v>
      </c>
      <c r="H21" s="215" t="s">
        <v>48</v>
      </c>
      <c r="I21" s="219" t="s">
        <v>158</v>
      </c>
      <c r="J21" s="215" t="s">
        <v>48</v>
      </c>
      <c r="K21" s="219" t="s">
        <v>132</v>
      </c>
    </row>
    <row r="22" spans="2:14" ht="0.95" customHeight="1" thickBot="1">
      <c r="B22" s="212"/>
      <c r="C22" s="213"/>
      <c r="D22" s="212"/>
      <c r="E22" s="213"/>
      <c r="F22" s="212"/>
      <c r="G22" s="213"/>
      <c r="H22" s="212"/>
      <c r="I22" s="213"/>
      <c r="J22" s="212"/>
      <c r="K22" s="213"/>
    </row>
    <row r="23" spans="2:14" ht="12" customHeight="1"/>
    <row r="24" spans="2:14" s="207" customFormat="1">
      <c r="B24" s="536" t="s">
        <v>95</v>
      </c>
      <c r="C24" s="536"/>
      <c r="E24" s="537" t="s">
        <v>94</v>
      </c>
      <c r="F24" s="537"/>
      <c r="G24" s="537"/>
      <c r="H24" s="537"/>
      <c r="I24" s="537"/>
      <c r="J24" s="537"/>
      <c r="K24" s="537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206" customWidth="1"/>
    <col min="2" max="2" width="8.7109375" style="206" customWidth="1"/>
    <col min="3" max="3" width="27.7109375" style="211" customWidth="1"/>
    <col min="4" max="4" width="8.7109375" style="206" customWidth="1"/>
    <col min="5" max="5" width="27.7109375" style="211" customWidth="1"/>
    <col min="6" max="6" width="8.7109375" style="206" customWidth="1"/>
    <col min="7" max="7" width="27.7109375" style="211" customWidth="1"/>
    <col min="8" max="8" width="8.7109375" style="206" customWidth="1"/>
    <col min="9" max="9" width="27.7109375" style="211" customWidth="1"/>
    <col min="10" max="10" width="8.7109375" style="206" customWidth="1"/>
    <col min="11" max="11" width="27.7109375" style="211" customWidth="1"/>
    <col min="12" max="12" width="3.28515625" style="206" customWidth="1"/>
    <col min="13" max="13" width="10.7109375" style="206" customWidth="1"/>
    <col min="14" max="16384" width="9.140625" style="206"/>
  </cols>
  <sheetData>
    <row r="1" spans="2:12" ht="20.100000000000001" customHeight="1">
      <c r="C1" s="210"/>
      <c r="E1" s="210"/>
      <c r="G1" s="210"/>
      <c r="I1" s="210"/>
      <c r="K1" s="210"/>
    </row>
    <row r="2" spans="2:12" ht="51" customHeight="1" thickBot="1">
      <c r="B2" s="540" t="s">
        <v>97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</row>
    <row r="3" spans="2:12" ht="0.95" customHeight="1" thickBot="1">
      <c r="B3" s="544"/>
      <c r="C3" s="545"/>
      <c r="D3" s="544"/>
      <c r="E3" s="545"/>
      <c r="F3" s="544"/>
      <c r="G3" s="545"/>
      <c r="H3" s="544"/>
      <c r="I3" s="545"/>
      <c r="J3" s="544"/>
      <c r="K3" s="545"/>
    </row>
    <row r="4" spans="2:12" s="214" customFormat="1" ht="21.95" customHeight="1" thickBot="1">
      <c r="B4" s="542" t="str">
        <f>JL!B9</f>
        <v>PONDĚLÍ</v>
      </c>
      <c r="C4" s="543"/>
      <c r="D4" s="542" t="str">
        <f>JL!E9</f>
        <v>ÚTERÝ</v>
      </c>
      <c r="E4" s="543"/>
      <c r="F4" s="542" t="str">
        <f>JL!H9</f>
        <v>STŘEDA</v>
      </c>
      <c r="G4" s="543"/>
      <c r="H4" s="542" t="str">
        <f>JL!K9</f>
        <v>ČTVRTEK</v>
      </c>
      <c r="I4" s="543"/>
      <c r="J4" s="542" t="str">
        <f>JL!N9</f>
        <v>PÁTEK</v>
      </c>
      <c r="K4" s="543"/>
    </row>
    <row r="5" spans="2:12" s="218" customFormat="1" ht="20.100000000000001" customHeight="1" thickBot="1">
      <c r="B5" s="538">
        <f>JL!B10</f>
        <v>45642</v>
      </c>
      <c r="C5" s="539"/>
      <c r="D5" s="538">
        <f>B5+1</f>
        <v>45643</v>
      </c>
      <c r="E5" s="539"/>
      <c r="F5" s="538">
        <f t="shared" ref="F5" si="0">D5+1</f>
        <v>45644</v>
      </c>
      <c r="G5" s="539"/>
      <c r="H5" s="538">
        <f t="shared" ref="H5" si="1">F5+1</f>
        <v>45645</v>
      </c>
      <c r="I5" s="539"/>
      <c r="J5" s="538">
        <f t="shared" ref="J5" si="2">H5+1</f>
        <v>45646</v>
      </c>
      <c r="K5" s="539"/>
    </row>
    <row r="6" spans="2:12" s="208" customFormat="1" ht="5.0999999999999996" customHeight="1">
      <c r="B6" s="530"/>
      <c r="C6" s="531"/>
      <c r="D6" s="530"/>
      <c r="E6" s="531"/>
      <c r="F6" s="530"/>
      <c r="G6" s="531"/>
      <c r="H6" s="530"/>
      <c r="I6" s="531"/>
      <c r="J6" s="530"/>
      <c r="K6" s="531"/>
    </row>
    <row r="7" spans="2:12" s="222" customFormat="1" ht="24.95" customHeight="1">
      <c r="B7" s="554" t="s">
        <v>104</v>
      </c>
      <c r="C7" s="555"/>
      <c r="D7" s="554" t="s">
        <v>100</v>
      </c>
      <c r="E7" s="555"/>
      <c r="F7" s="554" t="s">
        <v>101</v>
      </c>
      <c r="G7" s="555"/>
      <c r="H7" s="554" t="s">
        <v>102</v>
      </c>
      <c r="I7" s="555"/>
      <c r="J7" s="554" t="s">
        <v>103</v>
      </c>
      <c r="K7" s="555"/>
    </row>
    <row r="8" spans="2:12" s="220" customFormat="1" ht="275.10000000000002" customHeight="1">
      <c r="B8" s="552" t="str">
        <f>'JL ŠKOLKA'!B8</f>
        <v>Vánočka s máslem a marmeládou</v>
      </c>
      <c r="C8" s="553"/>
      <c r="D8" s="548" t="str">
        <f>'JL ŠKOLKA'!D8</f>
        <v>Chléb s pomazánkou z vepřové pečeně</v>
      </c>
      <c r="E8" s="549"/>
      <c r="F8" s="548" t="str">
        <f>'JL ŠKOLKA'!F8</f>
        <v>Kaiserka s jemnou tuňákovou pomazánkou, zelenina</v>
      </c>
      <c r="G8" s="549"/>
      <c r="H8" s="548" t="str">
        <f>'JL ŠKOLKA'!H8</f>
        <v>Toastový chléb s jemnou harlekýnskou pomazánkou</v>
      </c>
      <c r="I8" s="549"/>
      <c r="J8" s="548" t="str">
        <f>'JL ŠKOLKA'!J8</f>
        <v>Ovocný jogurt s kukuřičnými lupínky</v>
      </c>
      <c r="K8" s="549"/>
    </row>
    <row r="9" spans="2:12" s="217" customFormat="1" ht="15.95" customHeight="1" thickBot="1">
      <c r="B9" s="215" t="s">
        <v>48</v>
      </c>
      <c r="C9" s="219">
        <f>JL!D42</f>
        <v>0</v>
      </c>
      <c r="D9" s="215" t="s">
        <v>48</v>
      </c>
      <c r="E9" s="219">
        <f>JL!G42</f>
        <v>0</v>
      </c>
      <c r="F9" s="215" t="s">
        <v>48</v>
      </c>
      <c r="G9" s="219">
        <f>JL!J42</f>
        <v>0</v>
      </c>
      <c r="H9" s="215" t="s">
        <v>48</v>
      </c>
      <c r="I9" s="219">
        <f>JL!M42</f>
        <v>0</v>
      </c>
      <c r="J9" s="215" t="s">
        <v>48</v>
      </c>
      <c r="K9" s="219">
        <f>JL!P42</f>
        <v>0</v>
      </c>
    </row>
    <row r="10" spans="2:12" s="208" customFormat="1" ht="5.0999999999999996" customHeight="1">
      <c r="B10" s="524"/>
      <c r="C10" s="525"/>
      <c r="D10" s="524"/>
      <c r="E10" s="525"/>
      <c r="F10" s="524"/>
      <c r="G10" s="525"/>
      <c r="H10" s="524"/>
      <c r="I10" s="525"/>
      <c r="J10" s="524"/>
      <c r="K10" s="525"/>
    </row>
    <row r="11" spans="2:12" ht="20.100000000000001" hidden="1" customHeight="1">
      <c r="B11" s="534" t="s">
        <v>92</v>
      </c>
      <c r="C11" s="535"/>
      <c r="D11" s="534" t="s">
        <v>92</v>
      </c>
      <c r="E11" s="535"/>
      <c r="F11" s="534" t="s">
        <v>92</v>
      </c>
      <c r="G11" s="535"/>
      <c r="H11" s="534" t="s">
        <v>92</v>
      </c>
      <c r="I11" s="535"/>
      <c r="J11" s="534" t="s">
        <v>92</v>
      </c>
      <c r="K11" s="535"/>
    </row>
    <row r="12" spans="2:12" s="220" customFormat="1" ht="30" hidden="1" customHeight="1">
      <c r="B12" s="550" t="str">
        <f>JL!C15</f>
        <v>Bramborová s houbami</v>
      </c>
      <c r="C12" s="551"/>
      <c r="D12" s="550" t="str">
        <f>JL!F12</f>
        <v>Kroupová se zeleninou</v>
      </c>
      <c r="E12" s="551"/>
      <c r="F12" s="550" t="str">
        <f>JL!I15</f>
        <v>Fazolová s rajčatovým protlakem</v>
      </c>
      <c r="G12" s="551"/>
      <c r="H12" s="550" t="str">
        <f>JL!L12</f>
        <v>Slepičí polévka s kapáním</v>
      </c>
      <c r="I12" s="551"/>
      <c r="J12" s="550" t="str">
        <f>JL!O12</f>
        <v>Čirá čočková se zeleninou</v>
      </c>
      <c r="K12" s="551"/>
    </row>
    <row r="13" spans="2:12" s="217" customFormat="1" ht="15.95" hidden="1" customHeight="1" thickBot="1">
      <c r="B13" s="215" t="s">
        <v>48</v>
      </c>
      <c r="C13" s="216" t="str">
        <f>JL!D16</f>
        <v>1,9,7</v>
      </c>
      <c r="D13" s="215" t="s">
        <v>48</v>
      </c>
      <c r="E13" s="216" t="str">
        <f>JL!G13</f>
        <v>1a,1c,9</v>
      </c>
      <c r="F13" s="215" t="s">
        <v>48</v>
      </c>
      <c r="G13" s="216" t="str">
        <f>JL!J16</f>
        <v>7,1a</v>
      </c>
      <c r="H13" s="215" t="s">
        <v>48</v>
      </c>
      <c r="I13" s="216" t="str">
        <f>JL!M13</f>
        <v>1a,3,7,9</v>
      </c>
      <c r="J13" s="215" t="s">
        <v>48</v>
      </c>
      <c r="K13" s="216" t="str">
        <f>JL!P13</f>
        <v>1a,9</v>
      </c>
    </row>
    <row r="14" spans="2:12" s="208" customFormat="1" ht="5.0999999999999996" hidden="1" customHeight="1">
      <c r="B14" s="524"/>
      <c r="C14" s="525"/>
      <c r="D14" s="524"/>
      <c r="E14" s="525"/>
      <c r="F14" s="524"/>
      <c r="G14" s="525"/>
      <c r="H14" s="524"/>
      <c r="I14" s="525"/>
      <c r="J14" s="524"/>
      <c r="K14" s="525"/>
    </row>
    <row r="15" spans="2:12" ht="20.100000000000001" hidden="1" customHeight="1">
      <c r="B15" s="526" t="s">
        <v>93</v>
      </c>
      <c r="C15" s="527"/>
      <c r="D15" s="526" t="s">
        <v>93</v>
      </c>
      <c r="E15" s="527"/>
      <c r="F15" s="526" t="s">
        <v>93</v>
      </c>
      <c r="G15" s="527"/>
      <c r="H15" s="526" t="s">
        <v>93</v>
      </c>
      <c r="I15" s="527"/>
      <c r="J15" s="526" t="s">
        <v>93</v>
      </c>
      <c r="K15" s="527"/>
    </row>
    <row r="16" spans="2:12" s="220" customFormat="1" ht="84.95" hidden="1" customHeight="1">
      <c r="B16" s="550" t="str">
        <f>JL!C23</f>
        <v xml:space="preserve">Dušená drůbeží játra na cibulce, dušená rýže  </v>
      </c>
      <c r="C16" s="551"/>
      <c r="D16" s="550" t="str">
        <f>JL!F27</f>
        <v>Čočka na kyselo s cibulkou, sázené vejce, kyselá okurka</v>
      </c>
      <c r="E16" s="551"/>
      <c r="F16" s="550" t="str">
        <f>JL!I23</f>
        <v>Pečené kuřecí stehno na másle, vařené brambory, okurkový salát</v>
      </c>
      <c r="G16" s="551"/>
      <c r="H16" s="550" t="str">
        <f>JL!L23</f>
        <v>PEČENÁ SVÁTEČNÍ VINÁ KLOBÁSA, BRAMBOROVÁ KAŠE S MÁSLEM, PEČENÉ CIBULOVÉ KROUŽKY S MEDEM</v>
      </c>
      <c r="I16" s="551"/>
      <c r="J16" s="550" t="str">
        <f>JL!O19</f>
        <v>Dušená vepřová kýta na paprice, houskové knedlíky</v>
      </c>
      <c r="K16" s="551"/>
    </row>
    <row r="17" spans="2:11" s="217" customFormat="1" ht="15.95" hidden="1" customHeight="1" thickBot="1">
      <c r="B17" s="215" t="s">
        <v>48</v>
      </c>
      <c r="C17" s="216" t="str">
        <f>JL!D21</f>
        <v>1a,3,6,7</v>
      </c>
      <c r="D17" s="215" t="s">
        <v>48</v>
      </c>
      <c r="E17" s="216" t="str">
        <f>JL!G29</f>
        <v>1a,10,3</v>
      </c>
      <c r="F17" s="215" t="s">
        <v>48</v>
      </c>
      <c r="G17" s="216" t="str">
        <f>JL!J25</f>
        <v>1a, 7, 12</v>
      </c>
      <c r="H17" s="215" t="s">
        <v>48</v>
      </c>
      <c r="I17" s="216" t="str">
        <f>JL!M25</f>
        <v>1A,7,12</v>
      </c>
      <c r="J17" s="215" t="s">
        <v>48</v>
      </c>
      <c r="K17" s="216" t="str">
        <f>JL!P21</f>
        <v>1a,3,7,10,6</v>
      </c>
    </row>
    <row r="18" spans="2:11" s="208" customFormat="1" ht="5.0999999999999996" hidden="1" customHeight="1">
      <c r="B18" s="524"/>
      <c r="C18" s="525"/>
      <c r="D18" s="524"/>
      <c r="E18" s="525"/>
      <c r="F18" s="524"/>
      <c r="G18" s="525"/>
      <c r="H18" s="524"/>
      <c r="I18" s="525"/>
      <c r="J18" s="524"/>
      <c r="K18" s="525"/>
    </row>
    <row r="19" spans="2:11" s="221" customFormat="1" ht="24.95" customHeight="1">
      <c r="B19" s="546" t="s">
        <v>99</v>
      </c>
      <c r="C19" s="547"/>
      <c r="D19" s="546" t="str">
        <f>B19</f>
        <v>ODPOLEDNÍ SVAČINKA (11:00)</v>
      </c>
      <c r="E19" s="547"/>
      <c r="F19" s="546" t="str">
        <f>D19</f>
        <v>ODPOLEDNÍ SVAČINKA (11:00)</v>
      </c>
      <c r="G19" s="547"/>
      <c r="H19" s="546" t="str">
        <f>F19</f>
        <v>ODPOLEDNÍ SVAČINKA (11:00)</v>
      </c>
      <c r="I19" s="547"/>
      <c r="J19" s="546" t="str">
        <f>H19</f>
        <v>ODPOLEDNÍ SVAČINKA (11:00)</v>
      </c>
      <c r="K19" s="547"/>
    </row>
    <row r="20" spans="2:11" s="220" customFormat="1" ht="275.10000000000002" customHeight="1">
      <c r="B20" s="548" t="str">
        <f>'JL ŠKOLKA'!B20</f>
        <v>Houska s balkánskou pomazánkou, zelenina</v>
      </c>
      <c r="C20" s="549"/>
      <c r="D20" s="548" t="str">
        <f>'JL ŠKOLKA'!D20</f>
        <v>Obložená veka, ovoce</v>
      </c>
      <c r="E20" s="549"/>
      <c r="F20" s="548" t="str">
        <f>'JL ŠKOLKA'!F20</f>
        <v>Rýžová kaše s broskvemi</v>
      </c>
      <c r="G20" s="549"/>
      <c r="H20" s="548" t="str">
        <f>'JL ŠKOLKA'!H20</f>
        <v>Sýrový rohlík s tvarohovým máslem, zelenina</v>
      </c>
      <c r="I20" s="549"/>
      <c r="J20" s="548" t="str">
        <f>'JL ŠKOLKA'!J20</f>
        <v>Chléb s máslem a plátky vařeného vejce, cherry rajčátko</v>
      </c>
      <c r="K20" s="549"/>
    </row>
    <row r="21" spans="2:11" s="217" customFormat="1" ht="15.95" customHeight="1" thickBot="1">
      <c r="B21" s="215" t="s">
        <v>48</v>
      </c>
      <c r="C21" s="219">
        <f>JL!D48</f>
        <v>0</v>
      </c>
      <c r="D21" s="215" t="s">
        <v>48</v>
      </c>
      <c r="E21" s="219">
        <f>JL!G48</f>
        <v>0</v>
      </c>
      <c r="F21" s="215" t="s">
        <v>48</v>
      </c>
      <c r="G21" s="219">
        <f>JL!J48</f>
        <v>0</v>
      </c>
      <c r="H21" s="215" t="s">
        <v>48</v>
      </c>
      <c r="I21" s="219">
        <f>JL!M48</f>
        <v>0</v>
      </c>
      <c r="J21" s="215" t="s">
        <v>48</v>
      </c>
      <c r="K21" s="219">
        <f>JL!P48</f>
        <v>0</v>
      </c>
    </row>
    <row r="22" spans="2:11" ht="0.95" customHeight="1" thickBot="1">
      <c r="B22" s="212"/>
      <c r="C22" s="213"/>
      <c r="D22" s="212"/>
      <c r="E22" s="213"/>
      <c r="F22" s="212"/>
      <c r="G22" s="213"/>
      <c r="H22" s="212"/>
      <c r="I22" s="213"/>
      <c r="J22" s="212"/>
      <c r="K22" s="213"/>
    </row>
    <row r="23" spans="2:11" ht="12" customHeight="1"/>
    <row r="24" spans="2:11" s="207" customFormat="1">
      <c r="B24" s="536" t="s">
        <v>95</v>
      </c>
      <c r="C24" s="536"/>
      <c r="E24" s="537" t="s">
        <v>94</v>
      </c>
      <c r="F24" s="537"/>
      <c r="G24" s="537"/>
      <c r="H24" s="537"/>
      <c r="I24" s="537"/>
      <c r="J24" s="537"/>
      <c r="K24" s="537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3" customWidth="1"/>
    <col min="2" max="2" width="10.140625" style="63" customWidth="1"/>
    <col min="3" max="4" width="15.7109375" style="63" customWidth="1"/>
    <col min="5" max="8" width="12.7109375" style="63" customWidth="1"/>
    <col min="9" max="10" width="12.7109375" style="63" hidden="1" customWidth="1"/>
    <col min="11" max="11" width="20.7109375" style="63" customWidth="1"/>
    <col min="12" max="13" width="12.7109375" style="63" customWidth="1"/>
    <col min="14" max="16384" width="9.140625" style="63"/>
  </cols>
  <sheetData>
    <row r="1" spans="1:13" ht="35.1" customHeight="1" thickTop="1" thickBot="1">
      <c r="A1" s="575" t="s">
        <v>56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7"/>
    </row>
    <row r="2" spans="1:13" s="68" customFormat="1" ht="18" customHeight="1" thickTop="1" thickBot="1">
      <c r="A2" s="64" t="s">
        <v>57</v>
      </c>
      <c r="B2" s="64" t="s">
        <v>58</v>
      </c>
      <c r="C2" s="65" t="s">
        <v>59</v>
      </c>
      <c r="D2" s="66" t="s">
        <v>60</v>
      </c>
      <c r="E2" s="578" t="s">
        <v>61</v>
      </c>
      <c r="F2" s="578"/>
      <c r="G2" s="578" t="s">
        <v>62</v>
      </c>
      <c r="H2" s="578"/>
      <c r="I2" s="578" t="s">
        <v>63</v>
      </c>
      <c r="J2" s="578"/>
      <c r="K2" s="67" t="s">
        <v>64</v>
      </c>
      <c r="L2" s="579" t="s">
        <v>65</v>
      </c>
      <c r="M2" s="579"/>
    </row>
    <row r="3" spans="1:13" s="73" customFormat="1" ht="15" customHeight="1" thickTop="1" thickBot="1">
      <c r="A3" s="572">
        <f>JL!B10</f>
        <v>45642</v>
      </c>
      <c r="B3" s="573" t="s">
        <v>51</v>
      </c>
      <c r="C3" s="574" t="str">
        <f>JL!C12</f>
        <v>Drůbeží vývar se zeleninou a těstovinou</v>
      </c>
      <c r="D3" s="574" t="str">
        <f>JL!C15</f>
        <v>Bramborová s houbami</v>
      </c>
      <c r="E3" s="69" t="s">
        <v>53</v>
      </c>
      <c r="F3" s="70" t="s">
        <v>55</v>
      </c>
      <c r="G3" s="69" t="s">
        <v>53</v>
      </c>
      <c r="H3" s="70" t="s">
        <v>55</v>
      </c>
      <c r="I3" s="69" t="s">
        <v>53</v>
      </c>
      <c r="J3" s="70" t="s">
        <v>55</v>
      </c>
      <c r="K3" s="71" t="s">
        <v>54</v>
      </c>
      <c r="L3" s="69"/>
      <c r="M3" s="72" t="s">
        <v>66</v>
      </c>
    </row>
    <row r="4" spans="1:13" s="75" customFormat="1" ht="35.1" customHeight="1" thickBot="1">
      <c r="A4" s="561"/>
      <c r="B4" s="563"/>
      <c r="C4" s="566"/>
      <c r="D4" s="566"/>
      <c r="E4" s="569" t="str">
        <f>JL!C19</f>
        <v>Vepřová kýta po Bavorsku s okurkami, slaninou a smetanou, houskové knedlíky</v>
      </c>
      <c r="F4" s="570"/>
      <c r="G4" s="569" t="str">
        <f>JL!C23</f>
        <v xml:space="preserve">Dušená drůbeží játra na cibulce, dušená rýže  </v>
      </c>
      <c r="H4" s="570"/>
      <c r="I4" s="569" t="str">
        <f>JL!E23</f>
        <v>2.</v>
      </c>
      <c r="J4" s="570"/>
      <c r="K4" s="74" t="str">
        <f>JL!C27</f>
        <v>Sojové maso s s WOK zeleninou, čínské vaječné nudle</v>
      </c>
      <c r="L4" s="569" t="str">
        <f>JL!C32</f>
        <v>Kuřecí prsa zapečená se šunkou, blanšírovanou brokolicí a sýrem, smažené hranolky</v>
      </c>
      <c r="M4" s="571"/>
    </row>
    <row r="5" spans="1:13" s="80" customFormat="1" ht="26.1" customHeight="1" thickBot="1">
      <c r="A5" s="561"/>
      <c r="B5" s="563"/>
      <c r="C5" s="76">
        <v>6.12</v>
      </c>
      <c r="D5" s="76">
        <v>5.43</v>
      </c>
      <c r="E5" s="77">
        <v>33.799999999999997</v>
      </c>
      <c r="F5" s="78">
        <v>37.36</v>
      </c>
      <c r="G5" s="77">
        <v>33.03</v>
      </c>
      <c r="H5" s="78"/>
      <c r="I5" s="77"/>
      <c r="J5" s="78"/>
      <c r="K5" s="76">
        <v>25.42</v>
      </c>
      <c r="L5" s="77"/>
      <c r="M5" s="79">
        <v>49.36</v>
      </c>
    </row>
    <row r="6" spans="1:13" s="73" customFormat="1" ht="15" customHeight="1" thickBot="1">
      <c r="A6" s="561">
        <f>A3+1</f>
        <v>45643</v>
      </c>
      <c r="B6" s="563" t="s">
        <v>6</v>
      </c>
      <c r="C6" s="565" t="str">
        <f>JL!F12</f>
        <v>Kroupová se zeleninou</v>
      </c>
      <c r="D6" s="565" t="str">
        <f>JL!F15</f>
        <v>Podkrkonošské kyselo s bramborami a houbami</v>
      </c>
      <c r="E6" s="81" t="s">
        <v>53</v>
      </c>
      <c r="F6" s="82" t="s">
        <v>55</v>
      </c>
      <c r="G6" s="81" t="s">
        <v>53</v>
      </c>
      <c r="H6" s="82" t="s">
        <v>55</v>
      </c>
      <c r="I6" s="81" t="s">
        <v>53</v>
      </c>
      <c r="J6" s="82" t="s">
        <v>55</v>
      </c>
      <c r="K6" s="83" t="s">
        <v>54</v>
      </c>
      <c r="L6" s="81"/>
      <c r="M6" s="84" t="s">
        <v>66</v>
      </c>
    </row>
    <row r="7" spans="1:13" s="75" customFormat="1" ht="35.1" customHeight="1" thickBot="1">
      <c r="A7" s="561"/>
      <c r="B7" s="563"/>
      <c r="C7" s="566"/>
      <c r="D7" s="566"/>
      <c r="E7" s="557" t="str">
        <f>JL!F19</f>
        <v>PEČENÁ ŠPIKOVANÁ KRŮTÍ PRSA, BRUSINKOVÁ OMÁČKA, KRÉMOVÁ BRAMBOROVÁ KAŠE</v>
      </c>
      <c r="F7" s="558"/>
      <c r="G7" s="557" t="str">
        <f>JL!F23</f>
        <v>Hovězí kostky dušené na slanině, bramborové knedlíky</v>
      </c>
      <c r="H7" s="558"/>
      <c r="I7" s="557" t="e">
        <f>JL!#REF!</f>
        <v>#REF!</v>
      </c>
      <c r="J7" s="558"/>
      <c r="K7" s="85" t="str">
        <f>JL!F27</f>
        <v>Čočka na kyselo s cibulkou, sázené vejce, kyselá okurka</v>
      </c>
      <c r="L7" s="559" t="str">
        <f>JL!F32</f>
        <v>Kuřecí placičky s pórkem a cibulí, šťouchané brambory s cibulí, americký dressing</v>
      </c>
      <c r="M7" s="560"/>
    </row>
    <row r="8" spans="1:13" s="80" customFormat="1" ht="26.1" customHeight="1" thickBot="1">
      <c r="A8" s="561"/>
      <c r="B8" s="563"/>
      <c r="C8" s="76">
        <v>6.38</v>
      </c>
      <c r="D8" s="76">
        <v>6.21</v>
      </c>
      <c r="E8" s="77">
        <v>37.67</v>
      </c>
      <c r="F8" s="78">
        <v>40.67</v>
      </c>
      <c r="G8" s="77">
        <v>33.21</v>
      </c>
      <c r="H8" s="78">
        <v>35.75</v>
      </c>
      <c r="I8" s="77"/>
      <c r="J8" s="78"/>
      <c r="K8" s="76">
        <v>29.48</v>
      </c>
      <c r="L8" s="77"/>
      <c r="M8" s="79">
        <v>48.44</v>
      </c>
    </row>
    <row r="9" spans="1:13" s="73" customFormat="1" ht="15" customHeight="1" thickBot="1">
      <c r="A9" s="561">
        <f t="shared" ref="A9" si="0">A6+1</f>
        <v>45644</v>
      </c>
      <c r="B9" s="563" t="s">
        <v>52</v>
      </c>
      <c r="C9" s="565" t="str">
        <f>JL!I12</f>
        <v>Hovězí s masem a rýží</v>
      </c>
      <c r="D9" s="565" t="str">
        <f>JL!I15</f>
        <v>Fazolová s rajčatovým protlakem</v>
      </c>
      <c r="E9" s="81" t="s">
        <v>53</v>
      </c>
      <c r="F9" s="82" t="s">
        <v>55</v>
      </c>
      <c r="G9" s="81" t="s">
        <v>53</v>
      </c>
      <c r="H9" s="82" t="s">
        <v>55</v>
      </c>
      <c r="I9" s="81" t="s">
        <v>53</v>
      </c>
      <c r="J9" s="82" t="s">
        <v>55</v>
      </c>
      <c r="K9" s="83" t="s">
        <v>54</v>
      </c>
      <c r="L9" s="81"/>
      <c r="M9" s="84" t="s">
        <v>66</v>
      </c>
    </row>
    <row r="10" spans="1:13" s="75" customFormat="1" ht="35.1" customHeight="1" thickBot="1">
      <c r="A10" s="561"/>
      <c r="B10" s="563"/>
      <c r="C10" s="566"/>
      <c r="D10" s="566"/>
      <c r="E10" s="557" t="str">
        <f>JL!I19</f>
        <v>Frankfurtská hovězí pečeně, dušená rýže</v>
      </c>
      <c r="F10" s="558"/>
      <c r="G10" s="557" t="str">
        <f>JL!I23</f>
        <v>Pečené kuřecí stehno na másle, vařené brambory, okurkový salát</v>
      </c>
      <c r="H10" s="558"/>
      <c r="I10" s="559" t="e">
        <f>JL!#REF!</f>
        <v>#REF!</v>
      </c>
      <c r="J10" s="567"/>
      <c r="K10" s="85" t="str">
        <f>JL!I27</f>
        <v>Dukátové buchtičky s vanilkovým šodó krémem</v>
      </c>
      <c r="L10" s="557" t="e">
        <f>JL!#REF!</f>
        <v>#REF!</v>
      </c>
      <c r="M10" s="568"/>
    </row>
    <row r="11" spans="1:13" s="80" customFormat="1" ht="26.1" customHeight="1" thickBot="1">
      <c r="A11" s="561"/>
      <c r="B11" s="563"/>
      <c r="C11" s="76">
        <v>6.91</v>
      </c>
      <c r="D11" s="76">
        <v>7.29</v>
      </c>
      <c r="E11" s="77">
        <v>32.56</v>
      </c>
      <c r="F11" s="78">
        <v>35.43</v>
      </c>
      <c r="G11" s="77">
        <v>29.46</v>
      </c>
      <c r="H11" s="78">
        <v>32.26</v>
      </c>
      <c r="I11" s="77"/>
      <c r="J11" s="78"/>
      <c r="K11" s="76">
        <v>26.95</v>
      </c>
      <c r="L11" s="77"/>
      <c r="M11" s="79">
        <v>48.32</v>
      </c>
    </row>
    <row r="12" spans="1:13" s="73" customFormat="1" ht="15" customHeight="1" thickBot="1">
      <c r="A12" s="561">
        <f t="shared" ref="A12" si="1">A9+1</f>
        <v>45645</v>
      </c>
      <c r="B12" s="563" t="s">
        <v>7</v>
      </c>
      <c r="C12" s="565" t="str">
        <f>JL!L12</f>
        <v>Slepičí polévka s kapáním</v>
      </c>
      <c r="D12" s="565" t="str">
        <f>JL!L15</f>
        <v>RYBÍ BÍLÁ POLÉVKA SE ZELENINOU, PEČENÉ KRUTONY</v>
      </c>
      <c r="E12" s="81" t="s">
        <v>53</v>
      </c>
      <c r="F12" s="82" t="s">
        <v>55</v>
      </c>
      <c r="G12" s="81" t="s">
        <v>90</v>
      </c>
      <c r="H12" s="82"/>
      <c r="I12" s="81" t="s">
        <v>53</v>
      </c>
      <c r="J12" s="82" t="s">
        <v>55</v>
      </c>
      <c r="K12" s="83" t="s">
        <v>54</v>
      </c>
      <c r="L12" s="81"/>
      <c r="M12" s="84" t="s">
        <v>66</v>
      </c>
    </row>
    <row r="13" spans="1:13" s="75" customFormat="1" ht="35.1" customHeight="1" thickBot="1">
      <c r="A13" s="561"/>
      <c r="B13" s="563"/>
      <c r="C13" s="566"/>
      <c r="D13" s="566"/>
      <c r="E13" s="557" t="str">
        <f>JL!L19</f>
        <v>SMAŽENÝ KUŘECÍ ŘÍZEK /nebo/ VEPŘOVÝ /nebo/ KAPR, BRAMBOROVÝ SALÁT, CITRON</v>
      </c>
      <c r="F13" s="558"/>
      <c r="G13" s="557" t="str">
        <f>JL!L23</f>
        <v>PEČENÁ SVÁTEČNÍ VINÁ KLOBÁSA, BRAMBOROVÁ KAŠE S MÁSLEM, PEČENÉ CIBULOVÉ KROUŽKY S MEDEM</v>
      </c>
      <c r="H13" s="558"/>
      <c r="I13" s="557" t="e">
        <f>JL!#REF!</f>
        <v>#REF!</v>
      </c>
      <c r="J13" s="558"/>
      <c r="K13" s="85" t="str">
        <f>JL!L27</f>
        <v>DOMÁCÍ HOUBOVÝ KUBA, SALÁT Z KYSANÉHO ZELÍ</v>
      </c>
      <c r="L13" s="559" t="str">
        <f>JL!L32</f>
        <v>Vídeňská roštěná se smaženou cibulí, smažené americké brambory</v>
      </c>
      <c r="M13" s="560"/>
    </row>
    <row r="14" spans="1:13" s="80" customFormat="1" ht="26.1" customHeight="1" thickBot="1">
      <c r="A14" s="561"/>
      <c r="B14" s="563"/>
      <c r="C14" s="76">
        <v>5.08</v>
      </c>
      <c r="D14" s="76">
        <v>7.12</v>
      </c>
      <c r="E14" s="77">
        <v>29.48</v>
      </c>
      <c r="F14" s="78"/>
      <c r="G14" s="77">
        <v>31.09</v>
      </c>
      <c r="H14" s="78"/>
      <c r="I14" s="77"/>
      <c r="J14" s="78"/>
      <c r="K14" s="76">
        <v>26.47</v>
      </c>
      <c r="L14" s="77"/>
      <c r="M14" s="79">
        <v>68.599999999999994</v>
      </c>
    </row>
    <row r="15" spans="1:13" s="73" customFormat="1" ht="15" customHeight="1" thickBot="1">
      <c r="A15" s="561">
        <f t="shared" ref="A15" si="2">A12+1</f>
        <v>45646</v>
      </c>
      <c r="B15" s="563" t="s">
        <v>8</v>
      </c>
      <c r="C15" s="565" t="str">
        <f>JL!O12</f>
        <v>Čirá čočková se zeleninou</v>
      </c>
      <c r="D15" s="565" t="str">
        <f>JL!O15</f>
        <v>Gulášová ze sojového masa</v>
      </c>
      <c r="E15" s="81" t="s">
        <v>53</v>
      </c>
      <c r="F15" s="82" t="s">
        <v>55</v>
      </c>
      <c r="G15" s="81" t="s">
        <v>53</v>
      </c>
      <c r="H15" s="82" t="s">
        <v>55</v>
      </c>
      <c r="I15" s="81" t="s">
        <v>53</v>
      </c>
      <c r="J15" s="82" t="s">
        <v>55</v>
      </c>
      <c r="K15" s="83" t="s">
        <v>54</v>
      </c>
      <c r="L15" s="81"/>
      <c r="M15" s="84" t="s">
        <v>66</v>
      </c>
    </row>
    <row r="16" spans="1:13" s="75" customFormat="1" ht="35.1" customHeight="1" thickBot="1">
      <c r="A16" s="561"/>
      <c r="B16" s="563"/>
      <c r="C16" s="566"/>
      <c r="D16" s="566"/>
      <c r="E16" s="557" t="str">
        <f>JL!O19</f>
        <v>Dušená vepřová kýta na paprice, houskové knedlíky</v>
      </c>
      <c r="F16" s="558"/>
      <c r="G16" s="557" t="str">
        <f>JL!O23</f>
        <v>Milánské špagety z vepřového masa s rajčaty a bylinkami, sýr strouhaný</v>
      </c>
      <c r="H16" s="558"/>
      <c r="I16" s="559" t="e">
        <f>JL!#REF!</f>
        <v>#REF!</v>
      </c>
      <c r="J16" s="567"/>
      <c r="K16" s="85" t="str">
        <f>JL!O27</f>
        <v xml:space="preserve">Zapečené smetanové brambory se sýrem, červenou cibulí a restovaným pórkem </v>
      </c>
      <c r="L16" s="557" t="str">
        <f>JL!O32</f>
        <v>FISH &amp; CHIPS (SMAŽENÁ TRESKA), SMAŽENÉ RUSTIKÁLNÍ HRANOLKY S HRÁŠKOVOU MAJONÉZOU</v>
      </c>
      <c r="M16" s="568"/>
    </row>
    <row r="17" spans="1:13" s="80" customFormat="1" ht="26.1" customHeight="1" thickBot="1">
      <c r="A17" s="562"/>
      <c r="B17" s="564"/>
      <c r="C17" s="76">
        <v>6.67</v>
      </c>
      <c r="D17" s="76">
        <v>9.6300000000000008</v>
      </c>
      <c r="E17" s="77">
        <v>28.01</v>
      </c>
      <c r="F17" s="78">
        <v>31.08</v>
      </c>
      <c r="G17" s="77">
        <v>37.46</v>
      </c>
      <c r="H17" s="78"/>
      <c r="I17" s="77"/>
      <c r="J17" s="78"/>
      <c r="K17" s="76">
        <v>21.78</v>
      </c>
      <c r="L17" s="77"/>
      <c r="M17" s="79">
        <v>46.41</v>
      </c>
    </row>
    <row r="18" spans="1:13" ht="20.25" customHeight="1" thickTop="1">
      <c r="A18" s="86"/>
    </row>
    <row r="19" spans="1:13" ht="31.5" customHeight="1">
      <c r="A19" s="556" t="s">
        <v>67</v>
      </c>
      <c r="B19" s="556"/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90" zoomScaleNormal="70" zoomScaleSheetLayoutView="90" workbookViewId="0">
      <selection activeCell="F8" sqref="F8:G8"/>
    </sheetView>
  </sheetViews>
  <sheetFormatPr defaultRowHeight="15.75"/>
  <cols>
    <col min="1" max="1" width="13.7109375" style="242" customWidth="1"/>
    <col min="2" max="2" width="85.7109375" style="42" customWidth="1"/>
    <col min="3" max="5" width="0.140625" style="2" customWidth="1"/>
    <col min="6" max="6" width="7.7109375" style="135" customWidth="1"/>
    <col min="7" max="7" width="13.42578125" style="135" customWidth="1"/>
    <col min="8" max="8" width="7.7109375" style="136" customWidth="1"/>
    <col min="9" max="9" width="15.7109375" style="136" customWidth="1"/>
    <col min="10" max="10" width="7.7109375" style="136" customWidth="1"/>
    <col min="11" max="11" width="15.7109375" style="303" customWidth="1"/>
    <col min="12" max="12" width="10.85546875" style="136" hidden="1" customWidth="1"/>
    <col min="13" max="13" width="11.7109375" style="234" hidden="1" customWidth="1"/>
    <col min="14" max="14" width="8.7109375" style="170" customWidth="1"/>
    <col min="15" max="15" width="8.28515625" style="2" customWidth="1"/>
    <col min="16" max="16384" width="9.140625" style="2"/>
  </cols>
  <sheetData>
    <row r="1" spans="1:20" ht="22.5" customHeight="1" thickBot="1">
      <c r="A1" s="580" t="s">
        <v>10</v>
      </c>
      <c r="B1" s="581"/>
      <c r="C1" s="581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3"/>
      <c r="P1" s="1"/>
      <c r="Q1" s="1"/>
      <c r="R1" s="1"/>
      <c r="S1" s="1"/>
      <c r="T1" s="1"/>
    </row>
    <row r="2" spans="1:20" ht="4.1500000000000004" customHeight="1" thickBot="1">
      <c r="A2" s="584"/>
      <c r="B2" s="584"/>
      <c r="C2" s="116"/>
      <c r="D2" s="116"/>
      <c r="E2" s="116"/>
      <c r="F2" s="117"/>
      <c r="G2" s="117"/>
      <c r="H2" s="118"/>
      <c r="I2" s="119"/>
      <c r="J2" s="119"/>
      <c r="K2" s="294"/>
      <c r="L2" s="119"/>
      <c r="M2" s="232"/>
      <c r="N2" s="167"/>
    </row>
    <row r="3" spans="1:20" s="235" customFormat="1" ht="27.75" customHeight="1">
      <c r="A3" s="585"/>
      <c r="B3" s="585"/>
      <c r="C3" s="339" t="s">
        <v>78</v>
      </c>
      <c r="D3" s="339"/>
      <c r="E3" s="339" t="s">
        <v>79</v>
      </c>
      <c r="F3" s="364" t="s">
        <v>112</v>
      </c>
      <c r="G3" s="385" t="s">
        <v>187</v>
      </c>
      <c r="H3" s="365" t="s">
        <v>82</v>
      </c>
      <c r="I3" s="369" t="s">
        <v>138</v>
      </c>
      <c r="J3" s="366" t="s">
        <v>113</v>
      </c>
      <c r="K3" s="370" t="s">
        <v>139</v>
      </c>
      <c r="L3" s="367" t="s">
        <v>110</v>
      </c>
      <c r="M3" s="368" t="s">
        <v>114</v>
      </c>
      <c r="N3" s="338" t="s">
        <v>83</v>
      </c>
      <c r="O3" s="339" t="s">
        <v>5</v>
      </c>
    </row>
    <row r="4" spans="1:20" s="146" customFormat="1" ht="24" customHeight="1">
      <c r="A4" s="356" t="s">
        <v>0</v>
      </c>
      <c r="B4" s="142">
        <f>JL!B10</f>
        <v>45642</v>
      </c>
      <c r="C4" s="196"/>
      <c r="D4" s="147"/>
      <c r="E4" s="163"/>
      <c r="F4" s="148"/>
      <c r="G4" s="148"/>
      <c r="H4" s="200"/>
      <c r="I4" s="371"/>
      <c r="J4" s="149"/>
      <c r="K4" s="295"/>
      <c r="L4" s="149"/>
      <c r="M4" s="236"/>
      <c r="N4" s="168"/>
      <c r="O4" s="150"/>
    </row>
    <row r="5" spans="1:20" ht="20.100000000000001" customHeight="1">
      <c r="A5" s="357"/>
      <c r="B5" s="120" t="str">
        <f>JL!C12</f>
        <v>Drůbeží vývar se zeleninou a těstovinou</v>
      </c>
      <c r="C5" s="121" t="s">
        <v>50</v>
      </c>
      <c r="D5" s="121"/>
      <c r="E5" s="88"/>
      <c r="F5" s="122"/>
      <c r="G5" s="122"/>
      <c r="H5" s="380"/>
      <c r="I5" s="337"/>
      <c r="J5" s="311">
        <f>J14</f>
        <v>25</v>
      </c>
      <c r="K5" s="340"/>
      <c r="L5" s="312"/>
      <c r="M5" s="237"/>
      <c r="N5" s="398">
        <v>20</v>
      </c>
      <c r="O5" s="62">
        <f t="shared" ref="O5:O12" si="0">SUM(C5:N5)</f>
        <v>45</v>
      </c>
    </row>
    <row r="6" spans="1:20" ht="20.100000000000001" customHeight="1">
      <c r="A6" s="357"/>
      <c r="B6" s="120" t="str">
        <f>JL!C15</f>
        <v>Bramborová s houbami</v>
      </c>
      <c r="C6" s="121" t="s">
        <v>50</v>
      </c>
      <c r="D6" s="121"/>
      <c r="E6" s="89"/>
      <c r="F6" s="123">
        <f>F14</f>
        <v>55</v>
      </c>
      <c r="G6" s="123"/>
      <c r="H6" s="381"/>
      <c r="I6" s="337"/>
      <c r="J6" s="311"/>
      <c r="K6" s="340"/>
      <c r="L6" s="312"/>
      <c r="M6" s="237"/>
      <c r="N6" s="398">
        <v>30</v>
      </c>
      <c r="O6" s="62">
        <f t="shared" si="0"/>
        <v>85</v>
      </c>
    </row>
    <row r="7" spans="1:20" ht="19.5" customHeight="1">
      <c r="A7" s="397"/>
      <c r="B7" s="124" t="str">
        <f>JL!C19</f>
        <v>Vepřová kýta po Bavorsku s okurkami, slaninou a smetanou, houskové knedlíky</v>
      </c>
      <c r="C7" s="121" t="s">
        <v>50</v>
      </c>
      <c r="D7" s="121"/>
      <c r="E7" s="89"/>
      <c r="F7" s="313">
        <v>25</v>
      </c>
      <c r="G7" s="313"/>
      <c r="H7" s="382"/>
      <c r="I7" s="337"/>
      <c r="J7" s="327">
        <v>25</v>
      </c>
      <c r="K7" s="396" t="s">
        <v>241</v>
      </c>
      <c r="L7" s="316"/>
      <c r="M7" s="237"/>
      <c r="N7" s="317">
        <v>50</v>
      </c>
      <c r="O7" s="62">
        <f t="shared" si="0"/>
        <v>100</v>
      </c>
    </row>
    <row r="8" spans="1:20" ht="20.100000000000001" customHeight="1">
      <c r="A8" s="357"/>
      <c r="B8" s="120" t="str">
        <f>JL!C23</f>
        <v xml:space="preserve">Dušená drůbeží játra na cibulce, dušená rýže  </v>
      </c>
      <c r="C8" s="121" t="s">
        <v>50</v>
      </c>
      <c r="D8" s="121"/>
      <c r="E8" s="89"/>
      <c r="F8" s="292">
        <v>20</v>
      </c>
      <c r="G8" s="292"/>
      <c r="H8" s="382"/>
      <c r="I8" s="337"/>
      <c r="J8" s="314"/>
      <c r="K8" s="342"/>
      <c r="L8" s="316"/>
      <c r="M8" s="237"/>
      <c r="N8" s="317">
        <v>35</v>
      </c>
      <c r="O8" s="62">
        <f t="shared" si="0"/>
        <v>55</v>
      </c>
    </row>
    <row r="9" spans="1:20" ht="23.25" hidden="1" customHeight="1">
      <c r="A9" s="357"/>
      <c r="B9" s="120" t="e">
        <f>JL!#REF!</f>
        <v>#REF!</v>
      </c>
      <c r="C9" s="121"/>
      <c r="D9" s="121"/>
      <c r="E9" s="89"/>
      <c r="F9" s="292"/>
      <c r="G9" s="292"/>
      <c r="H9" s="382"/>
      <c r="I9" s="337"/>
      <c r="J9" s="314"/>
      <c r="K9" s="340"/>
      <c r="L9" s="316"/>
      <c r="M9" s="237"/>
      <c r="N9" s="317"/>
      <c r="O9" s="62">
        <f t="shared" si="0"/>
        <v>0</v>
      </c>
    </row>
    <row r="10" spans="1:20" ht="20.100000000000001" customHeight="1">
      <c r="A10" s="359"/>
      <c r="B10" s="120" t="str">
        <f>JL!C27</f>
        <v>Sojové maso s s WOK zeleninou, čínské vaječné nudle</v>
      </c>
      <c r="C10" s="121" t="s">
        <v>50</v>
      </c>
      <c r="D10" s="121"/>
      <c r="E10" s="125"/>
      <c r="F10" s="318">
        <v>10</v>
      </c>
      <c r="G10" s="318"/>
      <c r="H10" s="383"/>
      <c r="I10" s="337"/>
      <c r="J10" s="314"/>
      <c r="K10" s="340"/>
      <c r="L10" s="316"/>
      <c r="M10" s="237"/>
      <c r="N10" s="319">
        <v>15</v>
      </c>
      <c r="O10" s="62">
        <f t="shared" si="0"/>
        <v>25</v>
      </c>
    </row>
    <row r="11" spans="1:20" ht="23.25" hidden="1" customHeight="1">
      <c r="A11" s="357"/>
      <c r="B11" s="120" t="e">
        <f>JL!#REF!</f>
        <v>#REF!</v>
      </c>
      <c r="C11" s="121"/>
      <c r="D11" s="121"/>
      <c r="E11" s="125"/>
      <c r="F11" s="320"/>
      <c r="G11" s="320"/>
      <c r="H11" s="383"/>
      <c r="I11" s="337"/>
      <c r="J11" s="314"/>
      <c r="K11" s="340"/>
      <c r="L11" s="316"/>
      <c r="M11" s="237"/>
      <c r="N11" s="319"/>
      <c r="O11" s="62">
        <f t="shared" si="0"/>
        <v>0</v>
      </c>
    </row>
    <row r="12" spans="1:20" ht="20.100000000000001" customHeight="1" thickBot="1">
      <c r="A12" s="359"/>
      <c r="B12" s="126" t="str">
        <f>JL!C32</f>
        <v>Kuřecí prsa zapečená se šunkou, blanšírovanou brokolicí a sýrem, smažené hranolky</v>
      </c>
      <c r="C12" s="197" t="s">
        <v>50</v>
      </c>
      <c r="D12" s="127"/>
      <c r="E12" s="125"/>
      <c r="F12" s="318"/>
      <c r="G12" s="318"/>
      <c r="H12" s="383"/>
      <c r="I12" s="337"/>
      <c r="J12" s="321"/>
      <c r="K12" s="341"/>
      <c r="L12" s="323"/>
      <c r="M12" s="324"/>
      <c r="N12" s="319">
        <v>10</v>
      </c>
      <c r="O12" s="325">
        <f t="shared" si="0"/>
        <v>10</v>
      </c>
    </row>
    <row r="13" spans="1:20" s="153" customFormat="1" ht="20.100000000000001" customHeight="1" thickBot="1">
      <c r="A13" s="128"/>
      <c r="B13" s="195"/>
      <c r="C13" s="172"/>
      <c r="D13" s="151"/>
      <c r="E13" s="129"/>
      <c r="F13" s="152"/>
      <c r="G13" s="152"/>
      <c r="H13" s="151"/>
      <c r="I13" s="372"/>
      <c r="J13" s="226"/>
      <c r="K13" s="297"/>
      <c r="L13" s="229"/>
      <c r="M13" s="238"/>
      <c r="N13" s="130"/>
      <c r="O13" s="131"/>
    </row>
    <row r="14" spans="1:20" ht="19.5" customHeight="1" thickBot="1">
      <c r="A14" s="329"/>
      <c r="B14" s="132"/>
      <c r="C14" s="198">
        <f>SUM(C7:C12)</f>
        <v>0</v>
      </c>
      <c r="D14" s="161"/>
      <c r="E14" s="164">
        <f>E12+E10+E9+E8+E7+E13</f>
        <v>0</v>
      </c>
      <c r="F14" s="304">
        <f>SUM(F7:F13)</f>
        <v>55</v>
      </c>
      <c r="G14" s="304"/>
      <c r="H14" s="304">
        <f>SUM(H7:H13)</f>
        <v>0</v>
      </c>
      <c r="I14" s="162"/>
      <c r="J14" s="304">
        <f>SUM(J7:J13)</f>
        <v>25</v>
      </c>
      <c r="K14" s="326">
        <f>SUM(K7:K13)</f>
        <v>0</v>
      </c>
      <c r="L14" s="304">
        <f>SUM(L7:L13)</f>
        <v>0</v>
      </c>
      <c r="M14" s="304">
        <f>SUM(M7:M13)</f>
        <v>0</v>
      </c>
      <c r="N14" s="363">
        <f>N7+N8+N9+N10+N11+N12+N13</f>
        <v>110</v>
      </c>
      <c r="O14" s="181">
        <f>O12+O10+O8+O7+O13</f>
        <v>190</v>
      </c>
    </row>
    <row r="15" spans="1:20" s="146" customFormat="1" ht="23.25" customHeight="1">
      <c r="A15" s="356" t="s">
        <v>1</v>
      </c>
      <c r="B15" s="142">
        <f>SUM(B4+1)</f>
        <v>45643</v>
      </c>
      <c r="C15" s="173" t="s">
        <v>50</v>
      </c>
      <c r="D15" s="143"/>
      <c r="E15" s="165"/>
      <c r="F15" s="144"/>
      <c r="G15" s="144"/>
      <c r="H15" s="199"/>
      <c r="I15" s="373"/>
      <c r="J15" s="327"/>
      <c r="K15" s="298"/>
      <c r="L15" s="328"/>
      <c r="M15" s="240"/>
      <c r="N15" s="169"/>
      <c r="O15" s="145"/>
    </row>
    <row r="16" spans="1:20" ht="20.100000000000001" customHeight="1">
      <c r="A16" s="357"/>
      <c r="B16" s="120" t="str">
        <f>REPT(JL!F12,1)</f>
        <v>Kroupová se zeleninou</v>
      </c>
      <c r="C16" s="121" t="s">
        <v>50</v>
      </c>
      <c r="D16" s="121"/>
      <c r="E16" s="88"/>
      <c r="F16" s="122">
        <f>F25</f>
        <v>60</v>
      </c>
      <c r="G16" s="122"/>
      <c r="H16" s="380"/>
      <c r="I16" s="337"/>
      <c r="J16" s="311"/>
      <c r="K16" s="296"/>
      <c r="L16" s="312"/>
      <c r="M16" s="237"/>
      <c r="N16" s="398">
        <v>25</v>
      </c>
      <c r="O16" s="62">
        <f t="shared" ref="O16:O23" si="1">SUM(C16:N16)</f>
        <v>85</v>
      </c>
    </row>
    <row r="17" spans="1:15" ht="20.100000000000001" customHeight="1">
      <c r="A17" s="357"/>
      <c r="B17" s="120" t="str">
        <f>REPT(JL!F15,1)</f>
        <v>Podkrkonošské kyselo s bramborami a houbami</v>
      </c>
      <c r="C17" s="121" t="s">
        <v>50</v>
      </c>
      <c r="D17" s="121"/>
      <c r="E17" s="89"/>
      <c r="F17" s="123"/>
      <c r="G17" s="123"/>
      <c r="H17" s="381"/>
      <c r="I17" s="337"/>
      <c r="J17" s="311">
        <f>J25</f>
        <v>25</v>
      </c>
      <c r="K17" s="296"/>
      <c r="L17" s="312"/>
      <c r="M17" s="237"/>
      <c r="N17" s="398">
        <v>35</v>
      </c>
      <c r="O17" s="62">
        <f t="shared" si="1"/>
        <v>60</v>
      </c>
    </row>
    <row r="18" spans="1:15" ht="20.100000000000001" customHeight="1">
      <c r="A18" s="406" t="s">
        <v>216</v>
      </c>
      <c r="B18" s="405" t="str">
        <f>JL!F19</f>
        <v>PEČENÁ ŠPIKOVANÁ KRŮTÍ PRSA, BRUSINKOVÁ OMÁČKA, KRÉMOVÁ BRAMBOROVÁ KAŠE</v>
      </c>
      <c r="C18" s="121" t="s">
        <v>50</v>
      </c>
      <c r="D18" s="121"/>
      <c r="E18" s="89"/>
      <c r="F18" s="292">
        <v>30</v>
      </c>
      <c r="G18" s="313"/>
      <c r="H18" s="382"/>
      <c r="I18" s="337"/>
      <c r="J18" s="314"/>
      <c r="K18" s="315"/>
      <c r="L18" s="316"/>
      <c r="M18" s="237"/>
      <c r="N18" s="317">
        <v>40</v>
      </c>
      <c r="O18" s="62">
        <f t="shared" si="1"/>
        <v>70</v>
      </c>
    </row>
    <row r="19" spans="1:15" ht="20.100000000000001" customHeight="1">
      <c r="A19" s="358"/>
      <c r="B19" s="225" t="str">
        <f>REPT(JL!F23,1)</f>
        <v>Hovězí kostky dušené na slanině, bramborové knedlíky</v>
      </c>
      <c r="C19" s="121" t="s">
        <v>50</v>
      </c>
      <c r="D19" s="121"/>
      <c r="E19" s="89"/>
      <c r="F19" s="313">
        <v>25</v>
      </c>
      <c r="G19" s="313"/>
      <c r="H19" s="382"/>
      <c r="I19" s="337"/>
      <c r="J19" s="314"/>
      <c r="K19" s="315"/>
      <c r="L19" s="316"/>
      <c r="M19" s="237"/>
      <c r="N19" s="317">
        <v>40</v>
      </c>
      <c r="O19" s="62">
        <f t="shared" si="1"/>
        <v>65</v>
      </c>
    </row>
    <row r="20" spans="1:15" ht="23.25" hidden="1" customHeight="1">
      <c r="A20" s="357"/>
      <c r="B20" s="120" t="e">
        <f>REPT(JL!#REF!,1)</f>
        <v>#REF!</v>
      </c>
      <c r="C20" s="121"/>
      <c r="D20" s="121"/>
      <c r="E20" s="89"/>
      <c r="F20" s="292"/>
      <c r="G20" s="292"/>
      <c r="H20" s="382"/>
      <c r="I20" s="337"/>
      <c r="J20" s="314"/>
      <c r="K20" s="296"/>
      <c r="L20" s="316"/>
      <c r="M20" s="237"/>
      <c r="N20" s="317"/>
      <c r="O20" s="62">
        <f t="shared" si="1"/>
        <v>0</v>
      </c>
    </row>
    <row r="21" spans="1:15" ht="20.100000000000001" customHeight="1">
      <c r="A21" s="359"/>
      <c r="B21" s="120" t="str">
        <f>JL!F27</f>
        <v>Čočka na kyselo s cibulkou, sázené vejce, kyselá okurka</v>
      </c>
      <c r="C21" s="121" t="s">
        <v>50</v>
      </c>
      <c r="D21" s="121"/>
      <c r="E21" s="125"/>
      <c r="F21" s="318">
        <v>5</v>
      </c>
      <c r="G21" s="318"/>
      <c r="H21" s="383"/>
      <c r="I21" s="337"/>
      <c r="J21" s="327">
        <v>25</v>
      </c>
      <c r="K21" s="296" t="s">
        <v>242</v>
      </c>
      <c r="L21" s="316"/>
      <c r="M21" s="237"/>
      <c r="N21" s="319">
        <v>10</v>
      </c>
      <c r="O21" s="62">
        <f t="shared" si="1"/>
        <v>40</v>
      </c>
    </row>
    <row r="22" spans="1:15" ht="23.25" hidden="1" customHeight="1">
      <c r="A22" s="357"/>
      <c r="B22" s="120" t="e">
        <f>REPT(JL!#REF!,1)</f>
        <v>#REF!</v>
      </c>
      <c r="C22" s="121"/>
      <c r="D22" s="121"/>
      <c r="E22" s="125"/>
      <c r="F22" s="320"/>
      <c r="G22" s="320"/>
      <c r="H22" s="383"/>
      <c r="I22" s="337"/>
      <c r="J22" s="314"/>
      <c r="K22" s="296"/>
      <c r="L22" s="316"/>
      <c r="M22" s="237"/>
      <c r="N22" s="319"/>
      <c r="O22" s="62">
        <f t="shared" si="1"/>
        <v>0</v>
      </c>
    </row>
    <row r="23" spans="1:15" ht="20.100000000000001" customHeight="1" thickBot="1">
      <c r="A23" s="359"/>
      <c r="B23" s="124" t="str">
        <f>JL!F32</f>
        <v>Kuřecí placičky s pórkem a cibulí, šťouchané brambory s cibulí, americký dressing</v>
      </c>
      <c r="C23" s="197" t="s">
        <v>50</v>
      </c>
      <c r="D23" s="127"/>
      <c r="E23" s="125"/>
      <c r="F23" s="318"/>
      <c r="G23" s="318"/>
      <c r="H23" s="383"/>
      <c r="I23" s="337"/>
      <c r="J23" s="321"/>
      <c r="K23" s="322"/>
      <c r="L23" s="323"/>
      <c r="M23" s="324"/>
      <c r="N23" s="319">
        <v>20</v>
      </c>
      <c r="O23" s="325">
        <f t="shared" si="1"/>
        <v>20</v>
      </c>
    </row>
    <row r="24" spans="1:15" s="153" customFormat="1" ht="20.100000000000001" customHeight="1" thickBot="1">
      <c r="A24" s="128"/>
      <c r="B24" s="195"/>
      <c r="C24" s="172"/>
      <c r="D24" s="151"/>
      <c r="E24" s="129"/>
      <c r="F24" s="152"/>
      <c r="G24" s="152"/>
      <c r="H24" s="151"/>
      <c r="I24" s="372"/>
      <c r="J24" s="226"/>
      <c r="K24" s="297"/>
      <c r="L24" s="229"/>
      <c r="M24" s="238"/>
      <c r="N24" s="130"/>
      <c r="O24" s="131"/>
    </row>
    <row r="25" spans="1:15" ht="20.25" customHeight="1" thickBot="1">
      <c r="A25" s="329"/>
      <c r="B25" s="133"/>
      <c r="C25" s="198">
        <f>SUM(C18:C23)</f>
        <v>0</v>
      </c>
      <c r="D25" s="161"/>
      <c r="E25" s="164">
        <f>E23+E21+E20+E19+E18+E24</f>
        <v>0</v>
      </c>
      <c r="F25" s="304">
        <f>SUM(F18:F24)</f>
        <v>60</v>
      </c>
      <c r="G25" s="304"/>
      <c r="H25" s="304">
        <f>SUM(H18:H23)</f>
        <v>0</v>
      </c>
      <c r="I25" s="162"/>
      <c r="J25" s="227">
        <f>J23+J21+J20+J19+J18</f>
        <v>25</v>
      </c>
      <c r="K25" s="299"/>
      <c r="L25" s="230">
        <f>L23+L21+L20+L19+L18</f>
        <v>0</v>
      </c>
      <c r="M25" s="239"/>
      <c r="N25" s="171">
        <f>N18+N19+N20+N21+N22+N23</f>
        <v>110</v>
      </c>
      <c r="O25" s="181">
        <f>O23+O21+O19+O18</f>
        <v>195</v>
      </c>
    </row>
    <row r="26" spans="1:15" s="146" customFormat="1" ht="24.75" customHeight="1">
      <c r="A26" s="356" t="s">
        <v>2</v>
      </c>
      <c r="B26" s="142">
        <f>SUM(B15+1)</f>
        <v>45644</v>
      </c>
      <c r="C26" s="173"/>
      <c r="D26" s="143"/>
      <c r="E26" s="165"/>
      <c r="F26" s="144"/>
      <c r="G26" s="144"/>
      <c r="H26" s="199"/>
      <c r="I26" s="373"/>
      <c r="J26" s="327"/>
      <c r="K26" s="298"/>
      <c r="L26" s="328"/>
      <c r="M26" s="240"/>
      <c r="N26" s="169"/>
      <c r="O26" s="145"/>
    </row>
    <row r="27" spans="1:15" ht="19.5" customHeight="1">
      <c r="A27" s="357"/>
      <c r="B27" s="120" t="str">
        <f>REPT(JL!I12,1)</f>
        <v>Hovězí s masem a rýží</v>
      </c>
      <c r="C27" s="121" t="s">
        <v>50</v>
      </c>
      <c r="D27" s="121"/>
      <c r="E27" s="88"/>
      <c r="F27" s="122"/>
      <c r="G27" s="122"/>
      <c r="H27" s="380"/>
      <c r="I27" s="337"/>
      <c r="J27" s="311">
        <f>J36</f>
        <v>25</v>
      </c>
      <c r="K27" s="296"/>
      <c r="L27" s="312"/>
      <c r="M27" s="237"/>
      <c r="N27" s="398">
        <v>30</v>
      </c>
      <c r="O27" s="62">
        <f t="shared" ref="O27:O33" si="2">SUM(C27:N27)</f>
        <v>55</v>
      </c>
    </row>
    <row r="28" spans="1:15" ht="20.100000000000001" customHeight="1">
      <c r="A28" s="357"/>
      <c r="B28" s="120" t="str">
        <f>REPT(JL!I15,1)</f>
        <v>Fazolová s rajčatovým protlakem</v>
      </c>
      <c r="C28" s="121" t="s">
        <v>50</v>
      </c>
      <c r="D28" s="121"/>
      <c r="E28" s="89"/>
      <c r="F28" s="123">
        <f>F36</f>
        <v>55</v>
      </c>
      <c r="G28" s="123"/>
      <c r="H28" s="381"/>
      <c r="I28" s="337"/>
      <c r="J28" s="311"/>
      <c r="K28" s="296"/>
      <c r="L28" s="312"/>
      <c r="M28" s="237"/>
      <c r="N28" s="398">
        <v>40</v>
      </c>
      <c r="O28" s="62">
        <f t="shared" si="2"/>
        <v>95</v>
      </c>
    </row>
    <row r="29" spans="1:15" ht="20.100000000000001" customHeight="1">
      <c r="A29" s="358"/>
      <c r="B29" s="124" t="str">
        <f>REPT(JL!I19,1)</f>
        <v>Frankfurtská hovězí pečeně, dušená rýže</v>
      </c>
      <c r="C29" s="121" t="s">
        <v>50</v>
      </c>
      <c r="D29" s="121"/>
      <c r="E29" s="89"/>
      <c r="F29" s="313">
        <v>25</v>
      </c>
      <c r="G29" s="313"/>
      <c r="H29" s="382"/>
      <c r="I29" s="337"/>
      <c r="J29" s="314"/>
      <c r="K29" s="315"/>
      <c r="L29" s="316"/>
      <c r="M29" s="237"/>
      <c r="N29" s="317">
        <v>40</v>
      </c>
      <c r="O29" s="62">
        <f t="shared" si="2"/>
        <v>65</v>
      </c>
    </row>
    <row r="30" spans="1:15" ht="20.100000000000001" customHeight="1">
      <c r="A30" s="357"/>
      <c r="B30" s="120" t="str">
        <f>REPT(JL!I23,1)</f>
        <v>Pečené kuřecí stehno na másle, vařené brambory, okurkový salát</v>
      </c>
      <c r="C30" s="121" t="s">
        <v>50</v>
      </c>
      <c r="D30" s="121"/>
      <c r="E30" s="89"/>
      <c r="F30" s="292">
        <v>25</v>
      </c>
      <c r="G30" s="292"/>
      <c r="H30" s="382"/>
      <c r="I30" s="337"/>
      <c r="J30" s="314"/>
      <c r="K30" s="296"/>
      <c r="L30" s="316"/>
      <c r="M30" s="237"/>
      <c r="N30" s="317">
        <v>50</v>
      </c>
      <c r="O30" s="62">
        <f t="shared" si="2"/>
        <v>75</v>
      </c>
    </row>
    <row r="31" spans="1:15" ht="23.25" hidden="1" customHeight="1">
      <c r="A31" s="357"/>
      <c r="B31" s="124" t="e">
        <f>REPT(JL!#REF!,1)</f>
        <v>#REF!</v>
      </c>
      <c r="C31" s="121"/>
      <c r="D31" s="121"/>
      <c r="E31" s="89"/>
      <c r="F31" s="292"/>
      <c r="G31" s="292"/>
      <c r="H31" s="382"/>
      <c r="I31" s="337"/>
      <c r="J31" s="314"/>
      <c r="K31" s="296"/>
      <c r="L31" s="316"/>
      <c r="M31" s="237"/>
      <c r="N31" s="317"/>
      <c r="O31" s="62">
        <f t="shared" si="2"/>
        <v>0</v>
      </c>
    </row>
    <row r="32" spans="1:15" ht="20.100000000000001" customHeight="1">
      <c r="A32" s="359"/>
      <c r="B32" s="120" t="str">
        <f>JL!I27</f>
        <v>Dukátové buchtičky s vanilkovým šodó krémem</v>
      </c>
      <c r="C32" s="121" t="s">
        <v>50</v>
      </c>
      <c r="D32" s="121"/>
      <c r="E32" s="125"/>
      <c r="F32" s="318">
        <v>5</v>
      </c>
      <c r="G32" s="318"/>
      <c r="H32" s="383"/>
      <c r="I32" s="337"/>
      <c r="J32" s="314">
        <v>25</v>
      </c>
      <c r="K32" s="296"/>
      <c r="L32" s="316"/>
      <c r="M32" s="237"/>
      <c r="N32" s="319">
        <v>15</v>
      </c>
      <c r="O32" s="62">
        <f t="shared" si="2"/>
        <v>45</v>
      </c>
    </row>
    <row r="33" spans="1:15" ht="23.25" hidden="1" customHeight="1">
      <c r="A33" s="357"/>
      <c r="B33" s="120" t="e">
        <f>REPT(JL!#REF!,1)</f>
        <v>#REF!</v>
      </c>
      <c r="C33" s="121"/>
      <c r="D33" s="121"/>
      <c r="E33" s="125"/>
      <c r="F33" s="320"/>
      <c r="G33" s="320"/>
      <c r="H33" s="383"/>
      <c r="I33" s="337"/>
      <c r="J33" s="314"/>
      <c r="K33" s="296"/>
      <c r="L33" s="316"/>
      <c r="M33" s="237"/>
      <c r="N33" s="319"/>
      <c r="O33" s="62">
        <f t="shared" si="2"/>
        <v>0</v>
      </c>
    </row>
    <row r="34" spans="1:15" ht="24.95" customHeight="1" thickBot="1">
      <c r="A34" s="377"/>
      <c r="B34" s="378" t="str">
        <f>JL!I32</f>
        <v>Vepřová kotleta hajného robátka (houby, slanina, smetana), smažené bramborové krokety</v>
      </c>
      <c r="C34" s="197" t="s">
        <v>50</v>
      </c>
      <c r="D34" s="127"/>
      <c r="E34" s="125"/>
      <c r="F34" s="318"/>
      <c r="G34" s="318"/>
      <c r="H34" s="383"/>
      <c r="I34" s="375"/>
      <c r="J34" s="314"/>
      <c r="K34" s="322"/>
      <c r="L34" s="323"/>
      <c r="M34" s="324"/>
      <c r="N34" s="319">
        <v>10</v>
      </c>
      <c r="O34" s="379">
        <f t="shared" ref="O34" si="3">SUM(C34:N34)</f>
        <v>10</v>
      </c>
    </row>
    <row r="35" spans="1:15" s="153" customFormat="1" ht="20.100000000000001" customHeight="1" thickBot="1">
      <c r="A35" s="128"/>
      <c r="B35" s="195"/>
      <c r="C35" s="172"/>
      <c r="D35" s="151"/>
      <c r="E35" s="129"/>
      <c r="F35" s="152"/>
      <c r="G35" s="152"/>
      <c r="H35" s="151"/>
      <c r="I35" s="372"/>
      <c r="J35" s="226"/>
      <c r="K35" s="297"/>
      <c r="L35" s="229"/>
      <c r="M35" s="238"/>
      <c r="N35" s="130"/>
      <c r="O35" s="131"/>
    </row>
    <row r="36" spans="1:15" ht="20.25" customHeight="1" thickBot="1">
      <c r="A36" s="329"/>
      <c r="B36" s="132"/>
      <c r="C36" s="198">
        <f>SUM(C29:C34)</f>
        <v>0</v>
      </c>
      <c r="D36" s="161"/>
      <c r="E36" s="164">
        <f>E34+E32+E31+E30+E29+E35</f>
        <v>0</v>
      </c>
      <c r="F36" s="304">
        <f>SUM(F29:F35)</f>
        <v>55</v>
      </c>
      <c r="G36" s="304"/>
      <c r="H36" s="304">
        <f>SUM(H29:H34)</f>
        <v>0</v>
      </c>
      <c r="I36" s="162"/>
      <c r="J36" s="227">
        <f>J34+J32+J31+J30+J29</f>
        <v>25</v>
      </c>
      <c r="K36" s="299"/>
      <c r="L36" s="230">
        <f>L34+L32+L31+L30+L29</f>
        <v>0</v>
      </c>
      <c r="M36" s="239"/>
      <c r="N36" s="171">
        <f>N29+N30+N31+N32+N33+N34</f>
        <v>115</v>
      </c>
      <c r="O36" s="181">
        <f>O29+O30+O32+O34+O35</f>
        <v>195</v>
      </c>
    </row>
    <row r="37" spans="1:15" s="146" customFormat="1" ht="23.25" customHeight="1">
      <c r="A37" s="356" t="s">
        <v>3</v>
      </c>
      <c r="B37" s="142">
        <f>SUM(B26+1)</f>
        <v>45645</v>
      </c>
      <c r="C37" s="173"/>
      <c r="D37" s="143"/>
      <c r="E37" s="165"/>
      <c r="F37" s="144"/>
      <c r="G37" s="144"/>
      <c r="H37" s="199"/>
      <c r="I37" s="373"/>
      <c r="J37" s="327"/>
      <c r="K37" s="298"/>
      <c r="L37" s="328"/>
      <c r="M37" s="240"/>
      <c r="N37" s="169"/>
      <c r="O37" s="145"/>
    </row>
    <row r="38" spans="1:15" ht="20.100000000000001" customHeight="1">
      <c r="A38" s="357"/>
      <c r="B38" s="120" t="str">
        <f>REPT(JL!L12,1)</f>
        <v>Slepičí polévka s kapáním</v>
      </c>
      <c r="C38" s="121" t="s">
        <v>50</v>
      </c>
      <c r="D38" s="121"/>
      <c r="E38" s="88"/>
      <c r="F38" s="122">
        <f>F47</f>
        <v>60</v>
      </c>
      <c r="G38" s="122"/>
      <c r="H38" s="380"/>
      <c r="I38" s="337"/>
      <c r="J38" s="311"/>
      <c r="K38" s="296"/>
      <c r="L38" s="312"/>
      <c r="M38" s="237"/>
      <c r="N38" s="398">
        <v>30</v>
      </c>
      <c r="O38" s="62">
        <f t="shared" ref="O38:O45" si="4">SUM(C38:N38)</f>
        <v>90</v>
      </c>
    </row>
    <row r="39" spans="1:15" ht="20.100000000000001" customHeight="1">
      <c r="A39" s="357"/>
      <c r="B39" s="120" t="str">
        <f>REPT(JL!L15,1)</f>
        <v>RYBÍ BÍLÁ POLÉVKA SE ZELENINOU, PEČENÉ KRUTONY</v>
      </c>
      <c r="C39" s="121" t="s">
        <v>50</v>
      </c>
      <c r="D39" s="121"/>
      <c r="E39" s="89"/>
      <c r="F39" s="123"/>
      <c r="G39" s="123"/>
      <c r="H39" s="381"/>
      <c r="I39" s="337"/>
      <c r="J39" s="311">
        <f>J47</f>
        <v>25</v>
      </c>
      <c r="K39" s="296"/>
      <c r="L39" s="312"/>
      <c r="M39" s="237"/>
      <c r="N39" s="398">
        <v>30</v>
      </c>
      <c r="O39" s="62">
        <f t="shared" si="4"/>
        <v>55</v>
      </c>
    </row>
    <row r="40" spans="1:15" ht="20.100000000000001" customHeight="1">
      <c r="A40" s="358" t="s">
        <v>252</v>
      </c>
      <c r="B40" s="120" t="str">
        <f>REPT(JL!L19,1)</f>
        <v>SMAŽENÝ KUŘECÍ ŘÍZEK /nebo/ VEPŘOVÝ /nebo/ KAPR, BRAMBOROVÝ SALÁT, CITRON</v>
      </c>
      <c r="C40" s="121" t="s">
        <v>50</v>
      </c>
      <c r="D40" s="121"/>
      <c r="E40" s="89"/>
      <c r="F40" s="313">
        <v>30</v>
      </c>
      <c r="G40" s="313"/>
      <c r="H40" s="382"/>
      <c r="I40" s="337"/>
      <c r="J40" s="314">
        <v>25</v>
      </c>
      <c r="K40" s="315" t="s">
        <v>251</v>
      </c>
      <c r="L40" s="316"/>
      <c r="M40" s="237"/>
      <c r="N40" s="317">
        <v>60</v>
      </c>
      <c r="O40" s="62">
        <f t="shared" si="4"/>
        <v>115</v>
      </c>
    </row>
    <row r="41" spans="1:15" ht="20.100000000000001" customHeight="1">
      <c r="A41" s="357"/>
      <c r="B41" s="120" t="str">
        <f>REPT(JL!L23,1)</f>
        <v>PEČENÁ SVÁTEČNÍ VINÁ KLOBÁSA, BRAMBOROVÁ KAŠE S MÁSLEM, PEČENÉ CIBULOVÉ KROUŽKY S MEDEM</v>
      </c>
      <c r="C41" s="121" t="s">
        <v>50</v>
      </c>
      <c r="D41" s="121"/>
      <c r="E41" s="89"/>
      <c r="F41" s="292">
        <v>20</v>
      </c>
      <c r="G41" s="292"/>
      <c r="H41" s="382"/>
      <c r="I41" s="337"/>
      <c r="J41" s="314"/>
      <c r="K41" s="296"/>
      <c r="L41" s="316"/>
      <c r="M41" s="237"/>
      <c r="N41" s="317">
        <v>30</v>
      </c>
      <c r="O41" s="62">
        <f t="shared" si="4"/>
        <v>50</v>
      </c>
    </row>
    <row r="42" spans="1:15" ht="23.25" hidden="1" customHeight="1">
      <c r="A42" s="357"/>
      <c r="B42" s="120" t="e">
        <f>REPT(JL!#REF!,1)</f>
        <v>#REF!</v>
      </c>
      <c r="C42" s="121"/>
      <c r="D42" s="121"/>
      <c r="E42" s="89"/>
      <c r="F42" s="292"/>
      <c r="G42" s="292"/>
      <c r="H42" s="382"/>
      <c r="I42" s="337"/>
      <c r="J42" s="314"/>
      <c r="K42" s="296"/>
      <c r="L42" s="316"/>
      <c r="M42" s="237"/>
      <c r="N42" s="317"/>
      <c r="O42" s="62">
        <f t="shared" si="4"/>
        <v>0</v>
      </c>
    </row>
    <row r="43" spans="1:15" ht="20.100000000000001" customHeight="1">
      <c r="A43" s="359"/>
      <c r="B43" s="120" t="str">
        <f>JL!L27</f>
        <v>DOMÁCÍ HOUBOVÝ KUBA, SALÁT Z KYSANÉHO ZELÍ</v>
      </c>
      <c r="C43" s="121" t="s">
        <v>50</v>
      </c>
      <c r="D43" s="121"/>
      <c r="E43" s="125"/>
      <c r="F43" s="318">
        <v>10</v>
      </c>
      <c r="G43" s="318"/>
      <c r="H43" s="383"/>
      <c r="I43" s="337"/>
      <c r="J43" s="314"/>
      <c r="K43" s="296"/>
      <c r="L43" s="316"/>
      <c r="M43" s="237"/>
      <c r="N43" s="319">
        <v>15</v>
      </c>
      <c r="O43" s="62">
        <f t="shared" si="4"/>
        <v>25</v>
      </c>
    </row>
    <row r="44" spans="1:15" ht="23.25" hidden="1" customHeight="1">
      <c r="A44" s="357"/>
      <c r="B44" s="120" t="e">
        <f>REPT(JL!#REF!,1)</f>
        <v>#REF!</v>
      </c>
      <c r="C44" s="121"/>
      <c r="D44" s="121"/>
      <c r="E44" s="125"/>
      <c r="F44" s="320"/>
      <c r="G44" s="320"/>
      <c r="H44" s="383"/>
      <c r="I44" s="337"/>
      <c r="J44" s="314"/>
      <c r="K44" s="296"/>
      <c r="L44" s="316"/>
      <c r="M44" s="237"/>
      <c r="N44" s="319"/>
      <c r="O44" s="62">
        <f t="shared" si="4"/>
        <v>0</v>
      </c>
    </row>
    <row r="45" spans="1:15" ht="20.100000000000001" customHeight="1" thickBot="1">
      <c r="A45" s="359"/>
      <c r="B45" s="124" t="str">
        <f>REPT(JL!L32,1)</f>
        <v>Vídeňská roštěná se smaženou cibulí, smažené americké brambory</v>
      </c>
      <c r="C45" s="197" t="s">
        <v>50</v>
      </c>
      <c r="D45" s="127"/>
      <c r="E45" s="125"/>
      <c r="F45" s="318"/>
      <c r="G45" s="318"/>
      <c r="H45" s="383"/>
      <c r="I45" s="337"/>
      <c r="J45" s="321"/>
      <c r="K45" s="322"/>
      <c r="L45" s="323"/>
      <c r="M45" s="324"/>
      <c r="N45" s="319">
        <v>15</v>
      </c>
      <c r="O45" s="325">
        <f t="shared" si="4"/>
        <v>15</v>
      </c>
    </row>
    <row r="46" spans="1:15" s="153" customFormat="1" ht="20.100000000000001" customHeight="1" thickBot="1">
      <c r="A46" s="376"/>
      <c r="B46" s="195"/>
      <c r="C46" s="172"/>
      <c r="D46" s="151"/>
      <c r="E46" s="129"/>
      <c r="F46" s="152"/>
      <c r="G46" s="152"/>
      <c r="H46" s="151"/>
      <c r="I46" s="374"/>
      <c r="J46" s="362"/>
      <c r="K46" s="360"/>
      <c r="L46" s="229"/>
      <c r="M46" s="238"/>
      <c r="N46" s="130"/>
      <c r="O46" s="131"/>
    </row>
    <row r="47" spans="1:15" ht="20.25" customHeight="1" thickBot="1">
      <c r="A47" s="329"/>
      <c r="B47" s="133"/>
      <c r="C47" s="198">
        <f>SUM(C40:C45)</f>
        <v>0</v>
      </c>
      <c r="D47" s="161"/>
      <c r="E47" s="164">
        <f>E45+E43+E42+E41+E40+E46</f>
        <v>0</v>
      </c>
      <c r="F47" s="304">
        <f>SUM(F40:F46)</f>
        <v>60</v>
      </c>
      <c r="G47" s="304"/>
      <c r="H47" s="304">
        <f>SUM(H40:H45)</f>
        <v>0</v>
      </c>
      <c r="I47" s="162"/>
      <c r="J47" s="227">
        <f>J45+J43+J42+J41+J40+J46</f>
        <v>25</v>
      </c>
      <c r="K47" s="299"/>
      <c r="L47" s="230">
        <f>L45+L43+L42+L41+L40</f>
        <v>0</v>
      </c>
      <c r="M47" s="239"/>
      <c r="N47" s="171">
        <f>N40+N41+N42+N43+N44+N45</f>
        <v>120</v>
      </c>
      <c r="O47" s="181">
        <f>O45+O43+O41+O40</f>
        <v>205</v>
      </c>
    </row>
    <row r="48" spans="1:15" s="146" customFormat="1" ht="22.5" customHeight="1">
      <c r="A48" s="356" t="s">
        <v>4</v>
      </c>
      <c r="B48" s="142">
        <f>SUM(B37+1)</f>
        <v>45646</v>
      </c>
      <c r="C48" s="173"/>
      <c r="D48" s="143"/>
      <c r="E48" s="165"/>
      <c r="F48" s="144"/>
      <c r="G48" s="144"/>
      <c r="H48" s="199"/>
      <c r="I48" s="373"/>
      <c r="J48" s="327"/>
      <c r="K48" s="298"/>
      <c r="L48" s="328"/>
      <c r="M48" s="240"/>
      <c r="N48" s="169"/>
      <c r="O48" s="145"/>
    </row>
    <row r="49" spans="1:16" ht="20.100000000000001" customHeight="1">
      <c r="A49" s="357"/>
      <c r="B49" s="120" t="str">
        <f>REPT(JL!O12,1)</f>
        <v>Čirá čočková se zeleninou</v>
      </c>
      <c r="C49" s="121" t="s">
        <v>50</v>
      </c>
      <c r="D49" s="121"/>
      <c r="E49" s="88"/>
      <c r="F49" s="122"/>
      <c r="G49" s="122"/>
      <c r="H49" s="380"/>
      <c r="I49" s="337"/>
      <c r="J49" s="311">
        <f>J58</f>
        <v>25</v>
      </c>
      <c r="K49" s="296"/>
      <c r="L49" s="312"/>
      <c r="M49" s="237"/>
      <c r="N49" s="398">
        <v>20</v>
      </c>
      <c r="O49" s="62">
        <f t="shared" ref="O49:O56" si="5">SUM(C49:N49)</f>
        <v>45</v>
      </c>
    </row>
    <row r="50" spans="1:16" ht="20.100000000000001" customHeight="1">
      <c r="A50" s="357"/>
      <c r="B50" s="120" t="str">
        <f>REPT(JL!O15,1)</f>
        <v>Gulášová ze sojového masa</v>
      </c>
      <c r="C50" s="121" t="s">
        <v>50</v>
      </c>
      <c r="D50" s="121"/>
      <c r="E50" s="89"/>
      <c r="F50" s="123">
        <f>F58</f>
        <v>55</v>
      </c>
      <c r="G50" s="123"/>
      <c r="H50" s="381"/>
      <c r="I50" s="337"/>
      <c r="J50" s="311"/>
      <c r="K50" s="296"/>
      <c r="L50" s="312"/>
      <c r="M50" s="237"/>
      <c r="N50" s="398">
        <v>50</v>
      </c>
      <c r="O50" s="62">
        <f t="shared" si="5"/>
        <v>105</v>
      </c>
    </row>
    <row r="51" spans="1:16" ht="20.100000000000001" customHeight="1">
      <c r="A51" s="361"/>
      <c r="B51" s="293" t="str">
        <f>REPT(JL!O19,1)</f>
        <v>Dušená vepřová kýta na paprice, houskové knedlíky</v>
      </c>
      <c r="C51" s="121" t="s">
        <v>50</v>
      </c>
      <c r="D51" s="121"/>
      <c r="E51" s="89"/>
      <c r="F51" s="313">
        <v>25</v>
      </c>
      <c r="G51" s="313"/>
      <c r="H51" s="382"/>
      <c r="I51" s="337"/>
      <c r="J51" s="314"/>
      <c r="K51" s="315"/>
      <c r="L51" s="316"/>
      <c r="M51" s="237"/>
      <c r="N51" s="317">
        <v>40</v>
      </c>
      <c r="O51" s="62">
        <f t="shared" si="5"/>
        <v>65</v>
      </c>
    </row>
    <row r="52" spans="1:16" ht="20.100000000000001" customHeight="1">
      <c r="A52" s="357"/>
      <c r="B52" s="120" t="str">
        <f>REPT(JL!O23,1)</f>
        <v>Milánské špagety z vepřového masa s rajčaty a bylinkami, sýr strouhaný</v>
      </c>
      <c r="C52" s="121" t="s">
        <v>50</v>
      </c>
      <c r="D52" s="121"/>
      <c r="E52" s="89"/>
      <c r="F52" s="292">
        <v>25</v>
      </c>
      <c r="G52" s="292"/>
      <c r="H52" s="382"/>
      <c r="I52" s="337"/>
      <c r="J52" s="314">
        <v>25</v>
      </c>
      <c r="K52" s="296"/>
      <c r="L52" s="316"/>
      <c r="M52" s="237"/>
      <c r="N52" s="317">
        <v>40</v>
      </c>
      <c r="O52" s="62">
        <f t="shared" si="5"/>
        <v>90</v>
      </c>
    </row>
    <row r="53" spans="1:16" ht="23.25" hidden="1" customHeight="1">
      <c r="A53" s="357"/>
      <c r="B53" s="124" t="e">
        <f>REPT(JL!#REF!,1)</f>
        <v>#REF!</v>
      </c>
      <c r="C53" s="121"/>
      <c r="D53" s="121"/>
      <c r="E53" s="89"/>
      <c r="F53" s="292"/>
      <c r="G53" s="292"/>
      <c r="H53" s="382"/>
      <c r="I53" s="337"/>
      <c r="J53" s="314"/>
      <c r="K53" s="296"/>
      <c r="L53" s="316"/>
      <c r="M53" s="237"/>
      <c r="N53" s="317"/>
      <c r="O53" s="62">
        <f t="shared" si="5"/>
        <v>0</v>
      </c>
    </row>
    <row r="54" spans="1:16" ht="20.100000000000001" customHeight="1">
      <c r="A54" s="359"/>
      <c r="B54" s="120" t="str">
        <f>JL!O27</f>
        <v xml:space="preserve">Zapečené smetanové brambory se sýrem, červenou cibulí a restovaným pórkem </v>
      </c>
      <c r="C54" s="121" t="s">
        <v>50</v>
      </c>
      <c r="D54" s="121"/>
      <c r="E54" s="125"/>
      <c r="F54" s="318">
        <v>5</v>
      </c>
      <c r="G54" s="318"/>
      <c r="H54" s="383"/>
      <c r="I54" s="337"/>
      <c r="J54" s="314"/>
      <c r="K54" s="296"/>
      <c r="L54" s="316"/>
      <c r="M54" s="237"/>
      <c r="N54" s="319">
        <v>10</v>
      </c>
      <c r="O54" s="62">
        <f t="shared" si="5"/>
        <v>15</v>
      </c>
    </row>
    <row r="55" spans="1:16" ht="23.25" hidden="1" customHeight="1">
      <c r="A55" s="357"/>
      <c r="B55" s="120" t="e">
        <f>REPT(JL!#REF!,1)</f>
        <v>#REF!</v>
      </c>
      <c r="C55" s="121"/>
      <c r="D55" s="121"/>
      <c r="E55" s="125"/>
      <c r="F55" s="320"/>
      <c r="G55" s="320"/>
      <c r="H55" s="383"/>
      <c r="I55" s="337"/>
      <c r="J55" s="314"/>
      <c r="K55" s="296"/>
      <c r="L55" s="316"/>
      <c r="M55" s="237"/>
      <c r="N55" s="319"/>
      <c r="O55" s="62">
        <f t="shared" si="5"/>
        <v>0</v>
      </c>
    </row>
    <row r="56" spans="1:16" ht="20.100000000000001" customHeight="1" thickBot="1">
      <c r="A56" s="406" t="s">
        <v>216</v>
      </c>
      <c r="B56" s="405" t="str">
        <f>REPT(JL!O32,1)</f>
        <v>FISH &amp; CHIPS (SMAŽENÁ TRESKA), SMAŽENÉ RUSTIKÁLNÍ HRANOLKY S HRÁŠKOVOU MAJONÉZOU</v>
      </c>
      <c r="C56" s="197" t="s">
        <v>50</v>
      </c>
      <c r="D56" s="127"/>
      <c r="E56" s="125"/>
      <c r="F56" s="318"/>
      <c r="G56" s="318"/>
      <c r="H56" s="383"/>
      <c r="I56" s="337"/>
      <c r="J56" s="321"/>
      <c r="K56" s="322"/>
      <c r="L56" s="323"/>
      <c r="M56" s="324"/>
      <c r="N56" s="319">
        <v>25</v>
      </c>
      <c r="O56" s="325">
        <f t="shared" si="5"/>
        <v>25</v>
      </c>
    </row>
    <row r="57" spans="1:16" s="153" customFormat="1" ht="20.100000000000001" customHeight="1" thickBot="1">
      <c r="A57" s="128"/>
      <c r="B57" s="195"/>
      <c r="C57" s="172"/>
      <c r="D57" s="151"/>
      <c r="E57" s="129"/>
      <c r="F57" s="152"/>
      <c r="G57" s="152"/>
      <c r="H57" s="151"/>
      <c r="I57" s="372"/>
      <c r="J57" s="226"/>
      <c r="K57" s="297"/>
      <c r="L57" s="229"/>
      <c r="M57" s="238"/>
      <c r="N57" s="130"/>
      <c r="O57" s="131"/>
    </row>
    <row r="58" spans="1:16" ht="21" customHeight="1" thickBot="1">
      <c r="A58" s="3" t="s">
        <v>5</v>
      </c>
      <c r="B58" s="272"/>
      <c r="C58" s="198">
        <f>SUM(C51:C56)</f>
        <v>0</v>
      </c>
      <c r="D58" s="161"/>
      <c r="E58" s="164">
        <f>E56+E54+E53+E52+E51+E57</f>
        <v>0</v>
      </c>
      <c r="F58" s="304">
        <f>SUM(F51:F57)</f>
        <v>55</v>
      </c>
      <c r="G58" s="304"/>
      <c r="H58" s="304">
        <f>SUM(H51:H56)</f>
        <v>0</v>
      </c>
      <c r="I58" s="162"/>
      <c r="J58" s="227">
        <f>J56+J54+J53+J52+J51+J57</f>
        <v>25</v>
      </c>
      <c r="K58" s="299"/>
      <c r="L58" s="230">
        <f>L56+L54+L53+L52+L51</f>
        <v>0</v>
      </c>
      <c r="M58" s="239"/>
      <c r="N58" s="171">
        <f>N51+N52+N53+N54+N55+N56</f>
        <v>115</v>
      </c>
      <c r="O58" s="181">
        <f>O56+O54+O52+O51+O57</f>
        <v>195</v>
      </c>
      <c r="P58" s="134"/>
    </row>
    <row r="59" spans="1:16" s="156" customFormat="1" ht="21" customHeight="1" thickBot="1">
      <c r="A59" s="154" t="s">
        <v>9</v>
      </c>
      <c r="B59" s="155"/>
      <c r="C59" s="174" t="s">
        <v>50</v>
      </c>
      <c r="D59" s="157"/>
      <c r="E59" s="166"/>
      <c r="F59" s="158"/>
      <c r="G59" s="158"/>
      <c r="H59" s="201"/>
      <c r="I59" s="157"/>
      <c r="J59" s="228"/>
      <c r="K59" s="300"/>
      <c r="L59" s="231"/>
      <c r="M59" s="233"/>
      <c r="N59" s="159"/>
      <c r="O59" s="160"/>
    </row>
    <row r="60" spans="1:16" s="175" customFormat="1" ht="9" customHeight="1">
      <c r="A60" s="241"/>
      <c r="B60" s="176"/>
      <c r="C60" s="177">
        <f>C58+C47+C36+C25+C14</f>
        <v>0</v>
      </c>
      <c r="D60" s="177"/>
      <c r="E60" s="177">
        <f>E58+E47+E36+E25+E14</f>
        <v>0</v>
      </c>
      <c r="F60" s="177"/>
      <c r="G60" s="177"/>
      <c r="H60" s="178">
        <f>H58+H47+H36+H25+H14</f>
        <v>0</v>
      </c>
      <c r="I60" s="178"/>
      <c r="J60" s="178">
        <f>J58+J47+J36+J25+J14</f>
        <v>125</v>
      </c>
      <c r="K60" s="301"/>
      <c r="L60" s="178">
        <f>L58+L47+L36+L25+L14</f>
        <v>0</v>
      </c>
      <c r="M60" s="234"/>
      <c r="N60" s="179">
        <f>N58+N47+N36+N25+N14</f>
        <v>570</v>
      </c>
      <c r="O60" s="180" t="s">
        <v>68</v>
      </c>
    </row>
    <row r="61" spans="1:16" s="175" customFormat="1" ht="9" customHeight="1">
      <c r="A61" s="586"/>
      <c r="B61" s="586"/>
      <c r="C61" s="177">
        <f t="shared" ref="C61:O61" si="6">C58+C47+C36+C25+C14</f>
        <v>0</v>
      </c>
      <c r="D61" s="177">
        <f t="shared" si="6"/>
        <v>0</v>
      </c>
      <c r="E61" s="177">
        <f t="shared" si="6"/>
        <v>0</v>
      </c>
      <c r="F61" s="177">
        <f t="shared" si="6"/>
        <v>285</v>
      </c>
      <c r="G61" s="177"/>
      <c r="H61" s="177">
        <f t="shared" si="6"/>
        <v>0</v>
      </c>
      <c r="I61" s="177">
        <f t="shared" si="6"/>
        <v>0</v>
      </c>
      <c r="J61" s="177">
        <f t="shared" si="6"/>
        <v>125</v>
      </c>
      <c r="K61" s="302">
        <f t="shared" si="6"/>
        <v>0</v>
      </c>
      <c r="L61" s="177">
        <f t="shared" si="6"/>
        <v>0</v>
      </c>
      <c r="M61" s="235">
        <f t="shared" si="6"/>
        <v>0</v>
      </c>
      <c r="N61" s="177">
        <f t="shared" si="6"/>
        <v>570</v>
      </c>
      <c r="O61" s="182">
        <f t="shared" si="6"/>
        <v>980</v>
      </c>
    </row>
    <row r="62" spans="1:16" s="175" customFormat="1" ht="9" customHeight="1">
      <c r="A62" s="586"/>
      <c r="B62" s="586"/>
      <c r="C62" s="177">
        <f>C61/5</f>
        <v>0</v>
      </c>
      <c r="D62" s="177">
        <f t="shared" ref="D62:N62" si="7">D61/5</f>
        <v>0</v>
      </c>
      <c r="E62" s="177">
        <f t="shared" si="7"/>
        <v>0</v>
      </c>
      <c r="F62" s="177">
        <f t="shared" si="7"/>
        <v>57</v>
      </c>
      <c r="G62" s="177"/>
      <c r="H62" s="177">
        <f t="shared" si="7"/>
        <v>0</v>
      </c>
      <c r="I62" s="177">
        <f t="shared" si="7"/>
        <v>0</v>
      </c>
      <c r="J62" s="177">
        <f t="shared" si="7"/>
        <v>25</v>
      </c>
      <c r="K62" s="302">
        <f t="shared" si="7"/>
        <v>0</v>
      </c>
      <c r="L62" s="177">
        <f t="shared" si="7"/>
        <v>0</v>
      </c>
      <c r="M62" s="235">
        <f t="shared" si="7"/>
        <v>0</v>
      </c>
      <c r="N62" s="177">
        <f t="shared" si="7"/>
        <v>114</v>
      </c>
      <c r="O62" s="177">
        <f>O61/5</f>
        <v>196</v>
      </c>
    </row>
    <row r="63" spans="1:16" ht="170.25" customHeight="1">
      <c r="A63" s="586"/>
      <c r="B63" s="586"/>
    </row>
  </sheetData>
  <mergeCells count="3">
    <mergeCell ref="A1:O1"/>
    <mergeCell ref="A2:B3"/>
    <mergeCell ref="A61:B63"/>
  </mergeCells>
  <printOptions horizontalCentered="1"/>
  <pageMargins left="0.39370078740157483" right="0.39370078740157483" top="0" bottom="0" header="0" footer="0"/>
  <pageSetup paperSize="9" scale="52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4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45642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71</v>
      </c>
      <c r="E3" s="48"/>
      <c r="F3" s="48"/>
      <c r="G3" s="48"/>
      <c r="H3" s="47" t="s">
        <v>14</v>
      </c>
      <c r="I3" s="92" t="s">
        <v>72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7" t="s">
        <v>59</v>
      </c>
      <c r="B9" s="138"/>
      <c r="C9" s="91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7" t="s">
        <v>60</v>
      </c>
      <c r="B10" s="138"/>
      <c r="C10" s="91" t="str">
        <f>JL!C15</f>
        <v>Bramborová s houbami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7" t="s">
        <v>80</v>
      </c>
      <c r="B11" s="139"/>
      <c r="C11" s="102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7" t="s">
        <v>81</v>
      </c>
      <c r="B12" s="140"/>
      <c r="C12" s="102" t="str">
        <f>JL!C23</f>
        <v xml:space="preserve">Dušená drůbeží játra na cibulce, dušená rýže  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7" t="s">
        <v>75</v>
      </c>
      <c r="B13" s="140"/>
      <c r="C13" s="102" t="str">
        <f>JL!C27</f>
        <v>Sojové maso s s WOK zeleninou, čínské vaječné nudle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7" t="s">
        <v>76</v>
      </c>
      <c r="B14" s="141"/>
      <c r="C14" s="102" t="str">
        <f>JL!C32</f>
        <v>Kuřecí prsa zapečená se šunkou, blanšírovanou brokolicí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7"/>
      <c r="D15" s="588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9" t="s">
        <v>49</v>
      </c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1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45643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7" t="s">
        <v>59</v>
      </c>
      <c r="B36" s="138"/>
      <c r="C36" s="113" t="str">
        <f>JL!F12</f>
        <v>Kroupová se zeleninou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7" t="s">
        <v>60</v>
      </c>
      <c r="B37" s="138"/>
      <c r="C37" s="91" t="str">
        <f>JL!F15</f>
        <v>Podkrkonošské kyselo s bramborami a houbami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7" t="s">
        <v>80</v>
      </c>
      <c r="B38" s="139"/>
      <c r="C38" s="102" t="str">
        <f>JL!F19</f>
        <v>PEČENÁ ŠPIKOVANÁ KRŮTÍ PRSA, BRUSINKOVÁ OMÁČKA, KRÉMOVÁ BRAMBOROVÁ KAŠE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7" t="s">
        <v>81</v>
      </c>
      <c r="B39" s="140"/>
      <c r="C39" s="102" t="str">
        <f>JL!F23</f>
        <v>Hovězí kostky dušené na slanině, bramborové knedlíky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7" t="s">
        <v>75</v>
      </c>
      <c r="B40" s="140"/>
      <c r="C40" s="102" t="str">
        <f>JL!F27</f>
        <v>Čočka na kyselo s cibulkou, sázené vejce, kyselá okurka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7" t="s">
        <v>76</v>
      </c>
      <c r="B41" s="141"/>
      <c r="C41" s="102" t="str">
        <f>JL!F32</f>
        <v>Kuřecí placičky s pórkem a cibulí, šťouchané brambory s cibulí, americký dressing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7"/>
      <c r="D42" s="588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9" t="s">
        <v>49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1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45644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7" t="s">
        <v>59</v>
      </c>
      <c r="B63" s="138"/>
      <c r="C63" s="113" t="str">
        <f>JL!I12</f>
        <v>Hovězí s masem a rýží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7" t="s">
        <v>60</v>
      </c>
      <c r="B64" s="138"/>
      <c r="C64" s="91" t="str">
        <f>JL!I15</f>
        <v>Fazolová s rajčatovým protlakem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7" t="s">
        <v>80</v>
      </c>
      <c r="B65" s="139"/>
      <c r="C65" s="102" t="str">
        <f>JL!I19</f>
        <v>Frankfurtská hovězí pečeně, dušená rýže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7" t="s">
        <v>81</v>
      </c>
      <c r="B66" s="140"/>
      <c r="C66" s="102" t="str">
        <f>JL!I23</f>
        <v>Pečené kuřecí stehno na másle, vařené brambory, okurkový salát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7" t="s">
        <v>75</v>
      </c>
      <c r="B67" s="140"/>
      <c r="C67" s="102" t="str">
        <f>JL!I27</f>
        <v>Dukátové buchtičky s vanilkovým šodó krémem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7" t="s">
        <v>76</v>
      </c>
      <c r="B68" s="141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7"/>
      <c r="D69" s="588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9" t="s">
        <v>49</v>
      </c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1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45645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7" t="s">
        <v>59</v>
      </c>
      <c r="B90" s="138"/>
      <c r="C90" s="91" t="str">
        <f>JL!L12</f>
        <v>Slepičí polévka s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7" t="s">
        <v>60</v>
      </c>
      <c r="B91" s="138"/>
      <c r="C91" s="91" t="str">
        <f>JL!L15</f>
        <v>RYBÍ BÍLÁ POLÉVKA SE ZELENINOU, PEČENÉ KRUTONY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7" t="s">
        <v>80</v>
      </c>
      <c r="B92" s="139"/>
      <c r="C92" s="102" t="str">
        <f>JL!L19</f>
        <v>SMAŽENÝ KUŘECÍ ŘÍZEK /nebo/ VEPŘOVÝ /nebo/ KAPR, BRAMBOROVÝ SALÁT, CITRON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7" t="s">
        <v>81</v>
      </c>
      <c r="B93" s="140"/>
      <c r="C93" s="102" t="str">
        <f>JL!L23</f>
        <v>PEČENÁ SVÁTEČNÍ VINÁ KLOBÁSA, BRAMBOROVÁ KAŠE S MÁSLEM, PEČENÉ CIBULOVÉ KROUŽKY S MEDEM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7" t="s">
        <v>75</v>
      </c>
      <c r="B94" s="140"/>
      <c r="C94" s="102" t="str">
        <f>JL!L27</f>
        <v>DOMÁCÍ HOUBOVÝ KUBA, SALÁT Z KYSANÉHO ZELÍ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7" t="s">
        <v>76</v>
      </c>
      <c r="B95" s="141"/>
      <c r="C95" s="102" t="str">
        <f>JL!L32</f>
        <v>Vídeňská roštěná se smaženou cibulí, smažené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7"/>
      <c r="D96" s="588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9" t="s">
        <v>49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1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45646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7" t="s">
        <v>59</v>
      </c>
      <c r="B117" s="138"/>
      <c r="C117" s="113" t="str">
        <f>JL!O12</f>
        <v>Čirá čočková se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7" t="s">
        <v>60</v>
      </c>
      <c r="B118" s="138"/>
      <c r="C118" s="91" t="str">
        <f>JL!O15</f>
        <v>Gulášová ze sojového masa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7" t="s">
        <v>80</v>
      </c>
      <c r="B119" s="139"/>
      <c r="C119" s="102" t="str">
        <f>JL!O19</f>
        <v>Dušená vepřová kýta na paprice, houskové knedlíky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7" t="s">
        <v>81</v>
      </c>
      <c r="B120" s="140"/>
      <c r="C120" s="102" t="str">
        <f>JL!O23</f>
        <v>Milánské špagety z vepřového masa s rajčaty a bylinkami, sýr strouhaný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7" t="s">
        <v>75</v>
      </c>
      <c r="B121" s="140"/>
      <c r="C121" s="102" t="str">
        <f>JL!O27</f>
        <v xml:space="preserve">Zapečené smetanové brambory se sýrem, červenou cibulí a restovaným pórkem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7" t="s">
        <v>76</v>
      </c>
      <c r="B122" s="141"/>
      <c r="C122" s="102" t="str">
        <f>JL!O32</f>
        <v>FISH &amp; CHIPS (SMAŽENÁ TRESKA), SMAŽENÉ RUSTIKÁLNÍ HRANOLKY S HRÁŠKOVOU MAJONÉZOU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7"/>
      <c r="D123" s="588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9" t="s">
        <v>49</v>
      </c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45642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77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59</v>
      </c>
      <c r="B9" s="98"/>
      <c r="C9" s="91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60</v>
      </c>
      <c r="B10" s="98"/>
      <c r="C10" s="91" t="str">
        <f>JL!C15</f>
        <v>Bramborová s houbami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73</v>
      </c>
      <c r="B11" s="101"/>
      <c r="C11" s="102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74</v>
      </c>
      <c r="B12" s="105"/>
      <c r="C12" s="102" t="str">
        <f>JL!C23</f>
        <v xml:space="preserve">Dušená drůbeží játra na cibulce, dušená rýže  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75</v>
      </c>
      <c r="B13" s="105"/>
      <c r="C13" s="102" t="str">
        <f>JL!C27</f>
        <v>Sojové maso s s WOK zeleninou, čínské vaječné nudle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76</v>
      </c>
      <c r="B14" s="106"/>
      <c r="C14" s="102" t="str">
        <f>JL!C32</f>
        <v>Kuřecí prsa zapečená se šunkou, blanšírovanou brokolicí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7"/>
      <c r="D15" s="588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9" t="s">
        <v>49</v>
      </c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1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45643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59</v>
      </c>
      <c r="B36" s="98"/>
      <c r="C36" s="113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60</v>
      </c>
      <c r="B37" s="98"/>
      <c r="C37" s="91" t="str">
        <f>JL!F15</f>
        <v>Podkrkonošské kyselo s bramborami a houbami</v>
      </c>
      <c r="D37" s="9"/>
      <c r="E37" s="95" t="s">
        <v>31</v>
      </c>
      <c r="F37" s="87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73</v>
      </c>
      <c r="B38" s="101"/>
      <c r="C38" s="102" t="str">
        <f>JL!F19</f>
        <v>PEČENÁ ŠPIKOVANÁ KRŮTÍ PRSA, BRUSINKOVÁ OMÁČKA, KRÉMOVÁ BRAMBOROVÁ KAŠE</v>
      </c>
      <c r="D38" s="9"/>
      <c r="E38" s="19" t="s">
        <v>31</v>
      </c>
      <c r="F38" s="87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74</v>
      </c>
      <c r="B39" s="105"/>
      <c r="C39" s="102" t="str">
        <f>JL!F23</f>
        <v>Hovězí kostky dušené na slanině, bramborové knedlíky</v>
      </c>
      <c r="D39" s="9"/>
      <c r="E39" s="95" t="s">
        <v>31</v>
      </c>
      <c r="F39" s="87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75</v>
      </c>
      <c r="B40" s="105"/>
      <c r="C40" s="102" t="str">
        <f>JL!F27</f>
        <v>Čočka na kyselo s cibulkou, sázené vejce, kyselá okurka</v>
      </c>
      <c r="D40" s="9"/>
      <c r="E40" s="19" t="s">
        <v>31</v>
      </c>
      <c r="F40" s="87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76</v>
      </c>
      <c r="B41" s="106"/>
      <c r="C41" s="102" t="str">
        <f>JL!F32</f>
        <v>Kuřecí placičky s pórkem a cibulí, šťouchané brambory s cibulí, americký dressing</v>
      </c>
      <c r="D41" s="9"/>
      <c r="E41" s="19" t="s">
        <v>31</v>
      </c>
      <c r="F41" s="87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7"/>
      <c r="D42" s="588"/>
      <c r="E42" s="19"/>
      <c r="F42" s="87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7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9" t="s">
        <v>49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1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45644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59</v>
      </c>
      <c r="B63" s="98"/>
      <c r="C63" s="113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60</v>
      </c>
      <c r="B64" s="98"/>
      <c r="C64" s="91" t="str">
        <f>JL!I15</f>
        <v>Fazolová s rajčatovým protlakem</v>
      </c>
      <c r="D64" s="9"/>
      <c r="E64" s="95" t="s">
        <v>31</v>
      </c>
      <c r="F64" s="87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73</v>
      </c>
      <c r="B65" s="101"/>
      <c r="C65" s="102" t="str">
        <f>JL!I19</f>
        <v>Frankfurtská hovězí pečeně, dušená rýže</v>
      </c>
      <c r="D65" s="9"/>
      <c r="E65" s="19" t="s">
        <v>31</v>
      </c>
      <c r="F65" s="87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74</v>
      </c>
      <c r="B66" s="105"/>
      <c r="C66" s="102" t="str">
        <f>JL!I23</f>
        <v>Pečené kuřecí stehno na másle, vařené brambory, okurkový salát</v>
      </c>
      <c r="D66" s="9"/>
      <c r="E66" s="95" t="s">
        <v>31</v>
      </c>
      <c r="F66" s="87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75</v>
      </c>
      <c r="B67" s="105"/>
      <c r="C67" s="102" t="str">
        <f>JL!I27</f>
        <v>Dukátové buchtičky s vanilkovým šodó krémem</v>
      </c>
      <c r="D67" s="9"/>
      <c r="E67" s="19" t="s">
        <v>31</v>
      </c>
      <c r="F67" s="87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76</v>
      </c>
      <c r="B68" s="106"/>
      <c r="C68" s="102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7"/>
      <c r="D69" s="588"/>
      <c r="E69" s="19"/>
      <c r="F69" s="87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7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9" t="s">
        <v>49</v>
      </c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1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45645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59</v>
      </c>
      <c r="B90" s="98"/>
      <c r="C90" s="91" t="str">
        <f>JL!L12</f>
        <v>Slepičí polévka s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60</v>
      </c>
      <c r="B91" s="98"/>
      <c r="C91" s="91" t="str">
        <f>JL!L15</f>
        <v>RYBÍ BÍLÁ POLÉVKA SE ZELENINOU, PEČENÉ KRUTONY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73</v>
      </c>
      <c r="B92" s="101"/>
      <c r="C92" s="102" t="str">
        <f>JL!L19</f>
        <v>SMAŽENÝ KUŘECÍ ŘÍZEK /nebo/ VEPŘOVÝ /nebo/ KAPR, BRAMBOROVÝ SALÁT, CITRON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74</v>
      </c>
      <c r="B93" s="105"/>
      <c r="C93" s="102" t="str">
        <f>JL!L23</f>
        <v>PEČENÁ SVÁTEČNÍ VINÁ KLOBÁSA, BRAMBOROVÁ KAŠE S MÁSLEM, PEČENÉ CIBULOVÉ KROUŽKY S MEDEM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75</v>
      </c>
      <c r="B94" s="105"/>
      <c r="C94" s="102" t="str">
        <f>JL!L27</f>
        <v>DOMÁCÍ HOUBOVÝ KUBA, SALÁT Z KYSANÉHO ZELÍ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76</v>
      </c>
      <c r="B95" s="106"/>
      <c r="C95" s="102" t="str">
        <f>JL!L32</f>
        <v>Vídeňská roštěná se smaženou cibulí, smažené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7"/>
      <c r="D96" s="588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9" t="s">
        <v>49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1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45646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59</v>
      </c>
      <c r="B117" s="98"/>
      <c r="C117" s="113" t="str">
        <f>JL!O12</f>
        <v>Čirá čočková se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60</v>
      </c>
      <c r="B118" s="98"/>
      <c r="C118" s="91" t="str">
        <f>JL!O15</f>
        <v>Gulášová ze sojového masa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73</v>
      </c>
      <c r="B119" s="101"/>
      <c r="C119" s="102" t="str">
        <f>JL!O19</f>
        <v>Dušená vepřová kýta na paprice, houskové knedlíky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74</v>
      </c>
      <c r="B120" s="105"/>
      <c r="C120" s="102" t="str">
        <f>JL!O23</f>
        <v>Milánské špagety z vepřového masa s rajčaty a bylinkami, sýr strouhaný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75</v>
      </c>
      <c r="B121" s="105"/>
      <c r="C121" s="102" t="str">
        <f>JL!O27</f>
        <v xml:space="preserve">Zapečené smetanové brambory se sýrem, červenou cibulí a restovaným pórkem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76</v>
      </c>
      <c r="B122" s="106"/>
      <c r="C122" s="102" t="str">
        <f>JL!O32</f>
        <v>FISH &amp; CHIPS (SMAŽENÁ TRESKA), SMAŽENÉ RUSTIKÁLNÍ HRANOLKY S HRÁŠKOVOU MAJONÉZOU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7"/>
      <c r="D123" s="588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9" t="s">
        <v>49</v>
      </c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1"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45642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89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6" t="s">
        <v>59</v>
      </c>
      <c r="B9" s="187"/>
      <c r="C9" s="91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6" t="s">
        <v>60</v>
      </c>
      <c r="B10" s="187"/>
      <c r="C10" s="91" t="str">
        <f>JL!C15</f>
        <v>Bramborová s houbami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6" t="s">
        <v>84</v>
      </c>
      <c r="B11" s="188"/>
      <c r="C11" s="102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6" t="s">
        <v>86</v>
      </c>
      <c r="B12" s="189"/>
      <c r="C12" s="102" t="str">
        <f>JL!C23</f>
        <v xml:space="preserve">Dušená drůbeží játra na cibulce, dušená rýže  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6" t="s">
        <v>85</v>
      </c>
      <c r="B13" s="189"/>
      <c r="C13" s="102" t="str">
        <f>JL!C27</f>
        <v>Sojové maso s s WOK zeleninou, čínské vaječné nudle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6" t="s">
        <v>87</v>
      </c>
      <c r="B14" s="190"/>
      <c r="C14" s="102" t="str">
        <f>JL!C32</f>
        <v>Kuřecí prsa zapečená se šunkou, blanšírovanou brokolicí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7"/>
      <c r="D15" s="588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173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9" t="s">
        <v>49</v>
      </c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1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45643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6" t="s">
        <v>59</v>
      </c>
      <c r="B36" s="187"/>
      <c r="C36" s="113" t="str">
        <f>JL!F12</f>
        <v>Kroupová se zeleninou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86" t="s">
        <v>60</v>
      </c>
      <c r="B37" s="187"/>
      <c r="C37" s="91" t="str">
        <f>JL!F15</f>
        <v>Podkrkonošské kyselo s bramborami a houbami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86" t="s">
        <v>84</v>
      </c>
      <c r="B38" s="188"/>
      <c r="C38" s="102" t="str">
        <f>JL!F19</f>
        <v>PEČENÁ ŠPIKOVANÁ KRŮTÍ PRSA, BRUSINKOVÁ OMÁČKA, KRÉMOVÁ BRAMBOROVÁ KAŠE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86" t="s">
        <v>86</v>
      </c>
      <c r="B39" s="189"/>
      <c r="C39" s="102" t="str">
        <f>JL!F23</f>
        <v>Hovězí kostky dušené na slanině, bramborové knedlíky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86" t="s">
        <v>85</v>
      </c>
      <c r="B40" s="189"/>
      <c r="C40" s="102" t="str">
        <f>JL!F27</f>
        <v>Čočka na kyselo s cibulkou, sázené vejce, kyselá okurka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86" t="s">
        <v>87</v>
      </c>
      <c r="B41" s="190"/>
      <c r="C41" s="102" t="str">
        <f>JL!F32</f>
        <v>Kuřecí placičky s pórkem a cibulí, šťouchané brambory s cibulí, americký dressing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7"/>
      <c r="D42" s="588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173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9" t="s">
        <v>49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1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45644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6" t="s">
        <v>59</v>
      </c>
      <c r="B63" s="187"/>
      <c r="C63" s="113" t="str">
        <f>JL!I12</f>
        <v>Hovězí s masem a rýží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86" t="s">
        <v>60</v>
      </c>
      <c r="B64" s="187"/>
      <c r="C64" s="91" t="str">
        <f>JL!I15</f>
        <v>Fazolová s rajčatovým protlakem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86" t="s">
        <v>84</v>
      </c>
      <c r="B65" s="188"/>
      <c r="C65" s="102" t="str">
        <f>JL!I19</f>
        <v>Frankfurtská hovězí pečeně, dušená rýže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86" t="s">
        <v>86</v>
      </c>
      <c r="B66" s="189"/>
      <c r="C66" s="102" t="str">
        <f>JL!I23</f>
        <v>Pečené kuřecí stehno na másle, vařené brambory, okurkový salát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86" t="s">
        <v>85</v>
      </c>
      <c r="B67" s="189"/>
      <c r="C67" s="102" t="str">
        <f>JL!I27</f>
        <v>Dukátové buchtičky s vanilkovým šodó krémem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86" t="s">
        <v>87</v>
      </c>
      <c r="B68" s="190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7"/>
      <c r="D69" s="588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173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9" t="s">
        <v>49</v>
      </c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1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45645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6" t="s">
        <v>59</v>
      </c>
      <c r="B90" s="187"/>
      <c r="C90" s="91" t="str">
        <f>JL!L12</f>
        <v>Slepičí polévka s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6" t="s">
        <v>60</v>
      </c>
      <c r="B91" s="187"/>
      <c r="C91" s="91" t="str">
        <f>JL!L15</f>
        <v>RYBÍ BÍLÁ POLÉVKA SE ZELENINOU, PEČENÉ KRUTONY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6" t="s">
        <v>84</v>
      </c>
      <c r="B92" s="188"/>
      <c r="C92" s="102" t="str">
        <f>JL!L19</f>
        <v>SMAŽENÝ KUŘECÍ ŘÍZEK /nebo/ VEPŘOVÝ /nebo/ KAPR, BRAMBOROVÝ SALÁT, CITRON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86" t="s">
        <v>86</v>
      </c>
      <c r="B93" s="189"/>
      <c r="C93" s="102" t="str">
        <f>JL!L23</f>
        <v>PEČENÁ SVÁTEČNÍ VINÁ KLOBÁSA, BRAMBOROVÁ KAŠE S MÁSLEM, PEČENÉ CIBULOVÉ KROUŽKY S MEDEM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6" t="s">
        <v>85</v>
      </c>
      <c r="B94" s="189"/>
      <c r="C94" s="102" t="str">
        <f>JL!L27</f>
        <v>DOMÁCÍ HOUBOVÝ KUBA, SALÁT Z KYSANÉHO ZELÍ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6" t="s">
        <v>87</v>
      </c>
      <c r="B95" s="190"/>
      <c r="C95" s="102" t="str">
        <f>JL!L32</f>
        <v>Vídeňská roštěná se smaženou cibulí, smažené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7"/>
      <c r="D96" s="588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173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9" t="s">
        <v>49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1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45646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6" t="s">
        <v>59</v>
      </c>
      <c r="B117" s="187"/>
      <c r="C117" s="113" t="str">
        <f>JL!O12</f>
        <v>Čirá čočková se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6" t="s">
        <v>60</v>
      </c>
      <c r="B118" s="187"/>
      <c r="C118" s="91" t="str">
        <f>JL!O15</f>
        <v>Gulášová ze sojového masa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6" t="s">
        <v>84</v>
      </c>
      <c r="B119" s="188"/>
      <c r="C119" s="102" t="str">
        <f>JL!O19</f>
        <v>Dušená vepřová kýta na paprice, houskové knedlíky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6" t="s">
        <v>86</v>
      </c>
      <c r="B120" s="189"/>
      <c r="C120" s="102" t="str">
        <f>JL!O23</f>
        <v>Milánské špagety z vepřového masa s rajčaty a bylinkami, sýr strouhaný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6" t="s">
        <v>85</v>
      </c>
      <c r="B121" s="189"/>
      <c r="C121" s="102" t="str">
        <f>JL!O27</f>
        <v xml:space="preserve">Zapečené smetanové brambory se sýrem, červenou cibulí a restovaným pórkem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6" t="s">
        <v>87</v>
      </c>
      <c r="B122" s="190"/>
      <c r="C122" s="102" t="str">
        <f>JL!O32</f>
        <v>FISH &amp; CHIPS (SMAŽENÁ TRESKA), SMAŽENÉ RUSTIKÁLNÍ HRANOLKY S HRÁŠKOVOU MAJONÉZOU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7"/>
      <c r="D123" s="588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173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9" t="s">
        <v>49</v>
      </c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45642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88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6" t="s">
        <v>59</v>
      </c>
      <c r="B9" s="187"/>
      <c r="C9" s="91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6" t="s">
        <v>60</v>
      </c>
      <c r="B10" s="187"/>
      <c r="C10" s="91" t="str">
        <f>JL!C15</f>
        <v>Bramborová s houbami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6" t="s">
        <v>84</v>
      </c>
      <c r="B11" s="188"/>
      <c r="C11" s="102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6" t="s">
        <v>86</v>
      </c>
      <c r="B12" s="189"/>
      <c r="C12" s="102" t="str">
        <f>JL!C23</f>
        <v xml:space="preserve">Dušená drůbeží játra na cibulce, dušená rýže  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6" t="s">
        <v>85</v>
      </c>
      <c r="B13" s="189"/>
      <c r="C13" s="102" t="str">
        <f>JL!C27</f>
        <v>Sojové maso s s WOK zeleninou, čínské vaječné nudle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6" t="s">
        <v>87</v>
      </c>
      <c r="B14" s="190"/>
      <c r="C14" s="102" t="str">
        <f>JL!C32</f>
        <v>Kuřecí prsa zapečená se šunkou, blanšírovanou brokolicí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7"/>
      <c r="D15" s="588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91"/>
      <c r="B17" s="192"/>
      <c r="C17" s="193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91"/>
      <c r="B18" s="93"/>
      <c r="C18" s="193"/>
      <c r="D18" s="194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91"/>
      <c r="B19" s="192"/>
      <c r="C19" s="193"/>
      <c r="D19" s="194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9" t="s">
        <v>49</v>
      </c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1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45643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6" t="s">
        <v>59</v>
      </c>
      <c r="B36" s="187"/>
      <c r="C36" s="113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3"/>
      <c r="L36" s="99"/>
      <c r="M36" s="94"/>
    </row>
    <row r="37" spans="1:13" ht="18.95" customHeight="1">
      <c r="A37" s="186" t="s">
        <v>60</v>
      </c>
      <c r="B37" s="187"/>
      <c r="C37" s="91" t="str">
        <f>JL!F15</f>
        <v>Podkrkonošské kyselo s bramborami a houbami</v>
      </c>
      <c r="D37" s="9"/>
      <c r="E37" s="95" t="s">
        <v>31</v>
      </c>
      <c r="F37" s="87"/>
      <c r="G37" s="100"/>
      <c r="H37" s="23"/>
      <c r="I37" s="25"/>
      <c r="J37" s="24"/>
      <c r="K37" s="8"/>
      <c r="L37" s="99"/>
      <c r="M37" s="9"/>
    </row>
    <row r="38" spans="1:13" ht="18.95" customHeight="1">
      <c r="A38" s="186" t="s">
        <v>84</v>
      </c>
      <c r="B38" s="188"/>
      <c r="C38" s="102" t="str">
        <f>JL!F19</f>
        <v>PEČENÁ ŠPIKOVANÁ KRŮTÍ PRSA, BRUSINKOVÁ OMÁČKA, KRÉMOVÁ BRAMBOROVÁ KAŠE</v>
      </c>
      <c r="D38" s="9"/>
      <c r="E38" s="19" t="s">
        <v>31</v>
      </c>
      <c r="F38" s="87"/>
      <c r="G38" s="115"/>
      <c r="H38" s="23"/>
      <c r="I38" s="25"/>
      <c r="J38" s="24"/>
      <c r="K38" s="93"/>
      <c r="L38" s="104"/>
      <c r="M38" s="94"/>
    </row>
    <row r="39" spans="1:13" ht="18.95" customHeight="1">
      <c r="A39" s="186" t="s">
        <v>86</v>
      </c>
      <c r="B39" s="189"/>
      <c r="C39" s="102" t="str">
        <f>JL!F23</f>
        <v>Hovězí kostky dušené na slanině, bramborové knedlíky</v>
      </c>
      <c r="D39" s="9"/>
      <c r="E39" s="95" t="s">
        <v>31</v>
      </c>
      <c r="F39" s="87"/>
      <c r="G39" s="26"/>
      <c r="H39" s="23"/>
      <c r="I39" s="27"/>
      <c r="J39" s="24"/>
      <c r="K39" s="93"/>
      <c r="L39" s="104"/>
      <c r="M39" s="94"/>
    </row>
    <row r="40" spans="1:13" ht="18.95" customHeight="1">
      <c r="A40" s="186" t="s">
        <v>85</v>
      </c>
      <c r="B40" s="189"/>
      <c r="C40" s="102" t="str">
        <f>JL!F27</f>
        <v>Čočka na kyselo s cibulkou, sázené vejce, kyselá okurka</v>
      </c>
      <c r="D40" s="9"/>
      <c r="E40" s="19" t="s">
        <v>31</v>
      </c>
      <c r="F40" s="87"/>
      <c r="G40" s="26"/>
      <c r="H40" s="23"/>
      <c r="I40" s="27"/>
      <c r="J40" s="24"/>
      <c r="K40" s="8"/>
      <c r="L40" s="99"/>
      <c r="M40" s="9"/>
    </row>
    <row r="41" spans="1:13" ht="18.95" customHeight="1">
      <c r="A41" s="186" t="s">
        <v>87</v>
      </c>
      <c r="B41" s="190"/>
      <c r="C41" s="102" t="str">
        <f>JL!F32</f>
        <v>Kuřecí placičky s pórkem a cibulí, šťouchané brambory s cibulí, americký dressing</v>
      </c>
      <c r="D41" s="9"/>
      <c r="E41" s="19" t="s">
        <v>31</v>
      </c>
      <c r="F41" s="87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7"/>
      <c r="D42" s="588"/>
      <c r="E42" s="19"/>
      <c r="F42" s="87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7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9" t="s">
        <v>49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1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45644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6" t="s">
        <v>59</v>
      </c>
      <c r="B63" s="187"/>
      <c r="C63" s="113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3"/>
      <c r="L63" s="99"/>
      <c r="M63" s="94"/>
    </row>
    <row r="64" spans="1:13" ht="18.95" customHeight="1">
      <c r="A64" s="186" t="s">
        <v>60</v>
      </c>
      <c r="B64" s="187"/>
      <c r="C64" s="91" t="str">
        <f>JL!I15</f>
        <v>Fazolová s rajčatovým protlakem</v>
      </c>
      <c r="D64" s="9"/>
      <c r="E64" s="95" t="s">
        <v>31</v>
      </c>
      <c r="F64" s="87"/>
      <c r="G64" s="100"/>
      <c r="H64" s="23"/>
      <c r="I64" s="25"/>
      <c r="J64" s="24"/>
      <c r="K64" s="8"/>
      <c r="L64" s="99"/>
      <c r="M64" s="9"/>
    </row>
    <row r="65" spans="1:13" ht="18.95" customHeight="1">
      <c r="A65" s="186" t="s">
        <v>84</v>
      </c>
      <c r="B65" s="188"/>
      <c r="C65" s="102" t="str">
        <f>JL!I19</f>
        <v>Frankfurtská hovězí pečeně, dušená rýže</v>
      </c>
      <c r="D65" s="9"/>
      <c r="E65" s="19" t="s">
        <v>31</v>
      </c>
      <c r="F65" s="87"/>
      <c r="G65" s="26"/>
      <c r="H65" s="23"/>
      <c r="I65" s="25"/>
      <c r="J65" s="24"/>
      <c r="K65" s="93"/>
      <c r="L65" s="104"/>
      <c r="M65" s="94"/>
    </row>
    <row r="66" spans="1:13" ht="18.95" customHeight="1">
      <c r="A66" s="186" t="s">
        <v>86</v>
      </c>
      <c r="B66" s="189"/>
      <c r="C66" s="102" t="str">
        <f>JL!I23</f>
        <v>Pečené kuřecí stehno na másle, vařené brambory, okurkový salát</v>
      </c>
      <c r="D66" s="9"/>
      <c r="E66" s="95" t="s">
        <v>31</v>
      </c>
      <c r="F66" s="87"/>
      <c r="G66" s="26"/>
      <c r="H66" s="23"/>
      <c r="I66" s="27"/>
      <c r="J66" s="24"/>
      <c r="K66" s="93"/>
      <c r="L66" s="104"/>
      <c r="M66" s="94"/>
    </row>
    <row r="67" spans="1:13" ht="18.95" customHeight="1">
      <c r="A67" s="186" t="s">
        <v>85</v>
      </c>
      <c r="B67" s="189"/>
      <c r="C67" s="102" t="str">
        <f>JL!I27</f>
        <v>Dukátové buchtičky s vanilkovým šodó krémem</v>
      </c>
      <c r="D67" s="9"/>
      <c r="E67" s="19" t="s">
        <v>31</v>
      </c>
      <c r="F67" s="87"/>
      <c r="G67" s="26"/>
      <c r="H67" s="23"/>
      <c r="I67" s="27"/>
      <c r="J67" s="24"/>
      <c r="K67" s="8"/>
      <c r="L67" s="99"/>
      <c r="M67" s="9"/>
    </row>
    <row r="68" spans="1:13" ht="18.95" customHeight="1">
      <c r="A68" s="186" t="s">
        <v>87</v>
      </c>
      <c r="B68" s="190"/>
      <c r="C68" s="102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7"/>
      <c r="D69" s="588"/>
      <c r="E69" s="19"/>
      <c r="F69" s="87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7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9" t="s">
        <v>49</v>
      </c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1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45645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6" t="s">
        <v>59</v>
      </c>
      <c r="B90" s="187"/>
      <c r="C90" s="91" t="str">
        <f>JL!L12</f>
        <v>Slepičí polévka s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6" t="s">
        <v>60</v>
      </c>
      <c r="B91" s="187"/>
      <c r="C91" s="91" t="str">
        <f>JL!L15</f>
        <v>RYBÍ BÍLÁ POLÉVKA SE ZELENINOU, PEČENÉ KRUTONY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6" t="s">
        <v>84</v>
      </c>
      <c r="B92" s="188"/>
      <c r="C92" s="102" t="str">
        <f>JL!L19</f>
        <v>SMAŽENÝ KUŘECÍ ŘÍZEK /nebo/ VEPŘOVÝ /nebo/ KAPR, BRAMBOROVÝ SALÁT, CITRON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86" t="s">
        <v>86</v>
      </c>
      <c r="B93" s="189"/>
      <c r="C93" s="102" t="str">
        <f>JL!L23</f>
        <v>PEČENÁ SVÁTEČNÍ VINÁ KLOBÁSA, BRAMBOROVÁ KAŠE S MÁSLEM, PEČENÉ CIBULOVÉ KROUŽKY S MEDEM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6" t="s">
        <v>85</v>
      </c>
      <c r="B94" s="189"/>
      <c r="C94" s="102" t="str">
        <f>JL!L27</f>
        <v>DOMÁCÍ HOUBOVÝ KUBA, SALÁT Z KYSANÉHO ZELÍ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6" t="s">
        <v>87</v>
      </c>
      <c r="B95" s="190"/>
      <c r="C95" s="102" t="str">
        <f>JL!L32</f>
        <v>Vídeňská roštěná se smaženou cibulí, smažené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7"/>
      <c r="D96" s="588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9" t="s">
        <v>49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1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45646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6" t="s">
        <v>59</v>
      </c>
      <c r="B117" s="187"/>
      <c r="C117" s="113" t="str">
        <f>JL!O12</f>
        <v>Čirá čočková se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6" t="s">
        <v>60</v>
      </c>
      <c r="B118" s="187"/>
      <c r="C118" s="91" t="str">
        <f>JL!O15</f>
        <v>Gulášová ze sojového masa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6" t="s">
        <v>84</v>
      </c>
      <c r="B119" s="188"/>
      <c r="C119" s="102" t="str">
        <f>JL!O19</f>
        <v>Dušená vepřová kýta na paprice, houskové knedlíky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6" t="s">
        <v>86</v>
      </c>
      <c r="B120" s="189"/>
      <c r="C120" s="102" t="str">
        <f>JL!O23</f>
        <v>Milánské špagety z vepřového masa s rajčaty a bylinkami, sýr strouhaný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6" t="s">
        <v>85</v>
      </c>
      <c r="B121" s="189"/>
      <c r="C121" s="102" t="str">
        <f>JL!O27</f>
        <v xml:space="preserve">Zapečené smetanové brambory se sýrem, červenou cibulí a restovaným pórkem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6" t="s">
        <v>87</v>
      </c>
      <c r="B122" s="190"/>
      <c r="C122" s="102" t="str">
        <f>JL!O32</f>
        <v>FISH &amp; CHIPS (SMAŽENÁ TRESKA), SMAŽENÉ RUSTIKÁLNÍ HRANOLKY S HRÁŠKOVOU MAJONÉZOU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7"/>
      <c r="D123" s="588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9" t="s">
        <v>49</v>
      </c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45642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105</v>
      </c>
      <c r="E3" s="48"/>
      <c r="F3" s="48"/>
      <c r="G3" s="48"/>
      <c r="H3" s="47" t="s">
        <v>14</v>
      </c>
      <c r="I3" s="183"/>
      <c r="J3" s="185"/>
      <c r="K3" s="184"/>
      <c r="L3" s="185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6" t="s">
        <v>59</v>
      </c>
      <c r="B9" s="187"/>
      <c r="C9" s="91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6" t="s">
        <v>60</v>
      </c>
      <c r="B10" s="187"/>
      <c r="C10" s="91" t="str">
        <f>JL!C15</f>
        <v>Bramborová s houbami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6" t="s">
        <v>84</v>
      </c>
      <c r="B11" s="188"/>
      <c r="C11" s="102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6" t="s">
        <v>86</v>
      </c>
      <c r="B12" s="189"/>
      <c r="C12" s="102" t="str">
        <f>JL!C23</f>
        <v xml:space="preserve">Dušená drůbeží játra na cibulce, dušená rýže  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6" t="s">
        <v>85</v>
      </c>
      <c r="B13" s="189"/>
      <c r="C13" s="102" t="str">
        <f>JL!C27</f>
        <v>Sojové maso s s WOK zeleninou, čínské vaječné nudle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6" t="s">
        <v>87</v>
      </c>
      <c r="B14" s="190"/>
      <c r="C14" s="102" t="str">
        <f>JL!C32</f>
        <v>Kuřecí prsa zapečená se šunkou, blanšírovanou brokolicí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7"/>
      <c r="D15" s="588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24" t="s">
        <v>108</v>
      </c>
      <c r="B16" s="93"/>
      <c r="C16" s="102" t="str">
        <f>'JL ŠKOLKA'!B8</f>
        <v>Vánočka s máslem a marmeládou</v>
      </c>
      <c r="D16" s="9"/>
      <c r="E16" s="19" t="s">
        <v>109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24" t="s">
        <v>107</v>
      </c>
      <c r="B17" s="8"/>
      <c r="C17" s="223" t="str">
        <f>'JL ŠKOLKA'!B20</f>
        <v>Houska s balkánskou pomazánkou, zelenina</v>
      </c>
      <c r="D17" s="110"/>
      <c r="E17" s="19" t="s">
        <v>109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173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9" t="s">
        <v>49</v>
      </c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1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45643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 + 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59</v>
      </c>
      <c r="B36" s="98"/>
      <c r="C36" s="113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60</v>
      </c>
      <c r="B37" s="98"/>
      <c r="C37" s="91" t="str">
        <f>JL!F15</f>
        <v>Podkrkonošské kyselo s bramborami a houbami</v>
      </c>
      <c r="D37" s="9"/>
      <c r="E37" s="95" t="s">
        <v>31</v>
      </c>
      <c r="F37" s="87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73</v>
      </c>
      <c r="B38" s="101"/>
      <c r="C38" s="102" t="str">
        <f>JL!F19</f>
        <v>PEČENÁ ŠPIKOVANÁ KRŮTÍ PRSA, BRUSINKOVÁ OMÁČKA, KRÉMOVÁ BRAMBOROVÁ KAŠE</v>
      </c>
      <c r="D38" s="9"/>
      <c r="E38" s="19" t="s">
        <v>31</v>
      </c>
      <c r="F38" s="87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74</v>
      </c>
      <c r="B39" s="105"/>
      <c r="C39" s="102" t="str">
        <f>JL!F23</f>
        <v>Hovězí kostky dušené na slanině, bramborové knedlíky</v>
      </c>
      <c r="D39" s="9"/>
      <c r="E39" s="95" t="s">
        <v>31</v>
      </c>
      <c r="F39" s="87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75</v>
      </c>
      <c r="B40" s="105"/>
      <c r="C40" s="102" t="str">
        <f>JL!F27</f>
        <v>Čočka na kyselo s cibulkou, sázené vejce, kyselá okurka</v>
      </c>
      <c r="D40" s="9"/>
      <c r="E40" s="19" t="s">
        <v>31</v>
      </c>
      <c r="F40" s="87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76</v>
      </c>
      <c r="B41" s="106"/>
      <c r="C41" s="102" t="str">
        <f>JL!F32</f>
        <v>Kuřecí placičky s pórkem a cibulí, šťouchané brambory s cibulí, americký dressing</v>
      </c>
      <c r="D41" s="9"/>
      <c r="E41" s="19" t="s">
        <v>31</v>
      </c>
      <c r="F41" s="87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7"/>
      <c r="D42" s="588"/>
      <c r="E42" s="19"/>
      <c r="F42" s="87"/>
      <c r="G42" s="26"/>
      <c r="H42" s="23"/>
      <c r="I42" s="114"/>
      <c r="J42" s="24"/>
      <c r="K42" s="8"/>
      <c r="L42" s="99"/>
      <c r="M42" s="9"/>
    </row>
    <row r="43" spans="1:13" ht="18.95" customHeight="1">
      <c r="A43" s="224" t="s">
        <v>108</v>
      </c>
      <c r="B43" s="93"/>
      <c r="C43" s="102" t="str">
        <f>'JL ŠKOLKA'!D8</f>
        <v>Chléb s pomazánkou z vepřové pečeně</v>
      </c>
      <c r="D43" s="9"/>
      <c r="E43" s="19" t="s">
        <v>109</v>
      </c>
      <c r="F43" s="87"/>
      <c r="G43" s="28"/>
      <c r="H43" s="23"/>
      <c r="I43" s="27"/>
      <c r="J43" s="24"/>
      <c r="K43" s="93"/>
      <c r="L43" s="104"/>
      <c r="M43" s="94"/>
    </row>
    <row r="44" spans="1:13" ht="18.95" customHeight="1">
      <c r="A44" s="224" t="s">
        <v>107</v>
      </c>
      <c r="B44" s="8"/>
      <c r="C44" s="223" t="str">
        <f>'JL ŠKOLKA'!D20</f>
        <v>Obložená veka, ovoce</v>
      </c>
      <c r="D44" s="110"/>
      <c r="E44" s="19" t="s">
        <v>109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173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9" t="s">
        <v>49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1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45644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 + 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59</v>
      </c>
      <c r="B63" s="98"/>
      <c r="C63" s="113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60</v>
      </c>
      <c r="B64" s="98"/>
      <c r="C64" s="91" t="str">
        <f>JL!I15</f>
        <v>Fazolová s rajčatovým protlakem</v>
      </c>
      <c r="D64" s="9"/>
      <c r="E64" s="95" t="s">
        <v>31</v>
      </c>
      <c r="F64" s="87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73</v>
      </c>
      <c r="B65" s="101"/>
      <c r="C65" s="102" t="str">
        <f>JL!I19</f>
        <v>Frankfurtská hovězí pečeně, dušená rýže</v>
      </c>
      <c r="D65" s="9"/>
      <c r="E65" s="19" t="s">
        <v>31</v>
      </c>
      <c r="F65" s="87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74</v>
      </c>
      <c r="B66" s="105"/>
      <c r="C66" s="102" t="str">
        <f>JL!I23</f>
        <v>Pečené kuřecí stehno na másle, vařené brambory, okurkový salát</v>
      </c>
      <c r="D66" s="9"/>
      <c r="E66" s="95" t="s">
        <v>31</v>
      </c>
      <c r="F66" s="87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75</v>
      </c>
      <c r="B67" s="105"/>
      <c r="C67" s="102" t="str">
        <f>JL!I27</f>
        <v>Dukátové buchtičky s vanilkovým šodó krémem</v>
      </c>
      <c r="D67" s="9"/>
      <c r="E67" s="19" t="s">
        <v>31</v>
      </c>
      <c r="F67" s="87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76</v>
      </c>
      <c r="B68" s="106"/>
      <c r="C68" s="102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7"/>
      <c r="D69" s="588"/>
      <c r="E69" s="19"/>
      <c r="F69" s="87"/>
      <c r="G69" s="26"/>
      <c r="H69" s="23"/>
      <c r="I69" s="27"/>
      <c r="J69" s="24"/>
      <c r="K69" s="8"/>
      <c r="L69" s="99"/>
      <c r="M69" s="9"/>
    </row>
    <row r="70" spans="1:13" ht="18.95" customHeight="1">
      <c r="A70" s="224" t="s">
        <v>108</v>
      </c>
      <c r="B70" s="93"/>
      <c r="C70" s="102" t="str">
        <f>'JL ŠKOLKA'!F8</f>
        <v>Kaiserka s jemnou tuňákovou pomazánkou, zelenina</v>
      </c>
      <c r="D70" s="9"/>
      <c r="E70" s="19" t="s">
        <v>109</v>
      </c>
      <c r="F70" s="87"/>
      <c r="G70" s="28"/>
      <c r="H70" s="23"/>
      <c r="I70" s="27"/>
      <c r="J70" s="24"/>
      <c r="K70" s="93"/>
      <c r="L70" s="104"/>
      <c r="M70" s="94"/>
    </row>
    <row r="71" spans="1:13" ht="18.95" customHeight="1">
      <c r="A71" s="224" t="s">
        <v>107</v>
      </c>
      <c r="B71" s="8"/>
      <c r="C71" s="223" t="str">
        <f>'JL ŠKOLKA'!F20</f>
        <v>Rýžová kaše s broskvemi</v>
      </c>
      <c r="D71" s="110"/>
      <c r="E71" s="19" t="s">
        <v>109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173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9" t="s">
        <v>49</v>
      </c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1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45645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 + 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59</v>
      </c>
      <c r="B90" s="98"/>
      <c r="C90" s="91" t="str">
        <f>JL!L12</f>
        <v>Slepičí polévka s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60</v>
      </c>
      <c r="B91" s="98"/>
      <c r="C91" s="91" t="str">
        <f>JL!L15</f>
        <v>RYBÍ BÍLÁ POLÉVKA SE ZELENINOU, PEČENÉ KRUTONY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73</v>
      </c>
      <c r="B92" s="101"/>
      <c r="C92" s="102" t="str">
        <f>JL!L19</f>
        <v>SMAŽENÝ KUŘECÍ ŘÍZEK /nebo/ VEPŘOVÝ /nebo/ KAPR, BRAMBOROVÝ SALÁT, CITRON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74</v>
      </c>
      <c r="B93" s="105"/>
      <c r="C93" s="102" t="str">
        <f>JL!L23</f>
        <v>PEČENÁ SVÁTEČNÍ VINÁ KLOBÁSA, BRAMBOROVÁ KAŠE S MÁSLEM, PEČENÉ CIBULOVÉ KROUŽKY S MEDEM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75</v>
      </c>
      <c r="B94" s="105"/>
      <c r="C94" s="102" t="str">
        <f>JL!L27</f>
        <v>DOMÁCÍ HOUBOVÝ KUBA, SALÁT Z KYSANÉHO ZELÍ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76</v>
      </c>
      <c r="B95" s="106"/>
      <c r="C95" s="102" t="str">
        <f>JL!L32</f>
        <v>Vídeňská roštěná se smaženou cibulí, smažené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7"/>
      <c r="D96" s="588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24" t="s">
        <v>108</v>
      </c>
      <c r="B97" s="93"/>
      <c r="C97" s="102" t="str">
        <f>'JL ŠKOLKA'!H8</f>
        <v>Toastový chléb s jemnou harlekýnskou pomazánkou</v>
      </c>
      <c r="D97" s="9"/>
      <c r="E97" s="19" t="s">
        <v>109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24" t="s">
        <v>107</v>
      </c>
      <c r="B98" s="8"/>
      <c r="C98" s="223" t="str">
        <f>'JL ŠKOLKA'!H20</f>
        <v>Sýrový rohlík s tvarohovým máslem, zelenina</v>
      </c>
      <c r="D98" s="110"/>
      <c r="E98" s="19" t="s">
        <v>109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173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9" t="s">
        <v>49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1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45646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 + 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59</v>
      </c>
      <c r="B117" s="98"/>
      <c r="C117" s="113" t="str">
        <f>JL!O12</f>
        <v>Čirá čočková se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60</v>
      </c>
      <c r="B118" s="98"/>
      <c r="C118" s="91" t="str">
        <f>JL!O15</f>
        <v>Gulášová ze sojového masa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73</v>
      </c>
      <c r="B119" s="101"/>
      <c r="C119" s="102" t="str">
        <f>JL!O19</f>
        <v>Dušená vepřová kýta na paprice, houskové knedlíky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74</v>
      </c>
      <c r="B120" s="105"/>
      <c r="C120" s="102" t="str">
        <f>JL!O23</f>
        <v>Milánské špagety z vepřového masa s rajčaty a bylinkami, sýr strouhaný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75</v>
      </c>
      <c r="B121" s="105"/>
      <c r="C121" s="102" t="str">
        <f>JL!O27</f>
        <v xml:space="preserve">Zapečené smetanové brambory se sýrem, červenou cibulí a restovaným pórkem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76</v>
      </c>
      <c r="B122" s="106"/>
      <c r="C122" s="102" t="str">
        <f>JL!O32</f>
        <v>FISH &amp; CHIPS (SMAŽENÁ TRESKA), SMAŽENÉ RUSTIKÁLNÍ HRANOLKY S HRÁŠKOVOU MAJONÉZOU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7"/>
      <c r="D123" s="588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24" t="s">
        <v>108</v>
      </c>
      <c r="B124" s="93"/>
      <c r="C124" s="102" t="str">
        <f>'JL ŠKOLKA'!J8</f>
        <v>Ovocný jogurt s kukuřičnými lupínky</v>
      </c>
      <c r="D124" s="9"/>
      <c r="E124" s="19" t="s">
        <v>109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24" t="s">
        <v>107</v>
      </c>
      <c r="B125" s="8"/>
      <c r="C125" s="223" t="str">
        <f>'JL ŠKOLKA'!J20</f>
        <v>Chléb s máslem a plátky vařeného vejce, cherry rajčátko</v>
      </c>
      <c r="D125" s="110"/>
      <c r="E125" s="19" t="s">
        <v>109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173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9" t="s">
        <v>49</v>
      </c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45642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70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106</v>
      </c>
      <c r="E3" s="48"/>
      <c r="F3" s="48"/>
      <c r="G3" s="48"/>
      <c r="H3" s="47" t="s">
        <v>14</v>
      </c>
      <c r="I3" s="183"/>
      <c r="J3" s="185"/>
      <c r="K3" s="184"/>
      <c r="L3" s="185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6" t="s">
        <v>59</v>
      </c>
      <c r="B9" s="187"/>
      <c r="C9" s="91" t="str">
        <f>JL!C12</f>
        <v>Drůbeží vývar se zeleninou a těstovinou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6" t="s">
        <v>60</v>
      </c>
      <c r="B10" s="187"/>
      <c r="C10" s="91" t="str">
        <f>JL!C15</f>
        <v>Bramborová s houbami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6" t="s">
        <v>84</v>
      </c>
      <c r="B11" s="188"/>
      <c r="C11" s="102" t="str">
        <f>JL!C19</f>
        <v>Vepřová kýta po Bavorsku s okurkami, slaninou a smetanou, houskové knedlíky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6" t="s">
        <v>86</v>
      </c>
      <c r="B12" s="189"/>
      <c r="C12" s="102" t="str">
        <f>JL!C23</f>
        <v xml:space="preserve">Dušená drůbeží játra na cibulce, dušená rýže  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6" t="s">
        <v>85</v>
      </c>
      <c r="B13" s="189"/>
      <c r="C13" s="102" t="str">
        <f>JL!C27</f>
        <v>Sojové maso s s WOK zeleninou, čínské vaječné nudle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6" t="s">
        <v>87</v>
      </c>
      <c r="B14" s="190"/>
      <c r="C14" s="102" t="str">
        <f>JL!C32</f>
        <v>Kuřecí prsa zapečená se šunkou, blanšírovanou brokolicí a sýrem, smažené hranolky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87"/>
      <c r="D15" s="588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173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89" t="s">
        <v>49</v>
      </c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1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45643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BROUČCI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59</v>
      </c>
      <c r="B36" s="98"/>
      <c r="C36" s="113" t="str">
        <f>JL!F12</f>
        <v>Kroupová se zeleninou</v>
      </c>
      <c r="D36" s="9"/>
      <c r="E36" s="19" t="s">
        <v>31</v>
      </c>
      <c r="F36" s="87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60</v>
      </c>
      <c r="B37" s="98"/>
      <c r="C37" s="91" t="str">
        <f>JL!F15</f>
        <v>Podkrkonošské kyselo s bramborami a houbami</v>
      </c>
      <c r="D37" s="9"/>
      <c r="E37" s="95" t="s">
        <v>31</v>
      </c>
      <c r="F37" s="87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73</v>
      </c>
      <c r="B38" s="101"/>
      <c r="C38" s="102" t="str">
        <f>JL!F19</f>
        <v>PEČENÁ ŠPIKOVANÁ KRŮTÍ PRSA, BRUSINKOVÁ OMÁČKA, KRÉMOVÁ BRAMBOROVÁ KAŠE</v>
      </c>
      <c r="D38" s="9"/>
      <c r="E38" s="19" t="s">
        <v>31</v>
      </c>
      <c r="F38" s="87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74</v>
      </c>
      <c r="B39" s="105"/>
      <c r="C39" s="102" t="str">
        <f>JL!F23</f>
        <v>Hovězí kostky dušené na slanině, bramborové knedlíky</v>
      </c>
      <c r="D39" s="9"/>
      <c r="E39" s="95" t="s">
        <v>31</v>
      </c>
      <c r="F39" s="87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75</v>
      </c>
      <c r="B40" s="105"/>
      <c r="C40" s="102" t="str">
        <f>JL!F27</f>
        <v>Čočka na kyselo s cibulkou, sázené vejce, kyselá okurka</v>
      </c>
      <c r="D40" s="9"/>
      <c r="E40" s="19" t="s">
        <v>31</v>
      </c>
      <c r="F40" s="87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76</v>
      </c>
      <c r="B41" s="106"/>
      <c r="C41" s="102" t="str">
        <f>JL!F32</f>
        <v>Kuřecí placičky s pórkem a cibulí, šťouchané brambory s cibulí, americký dressing</v>
      </c>
      <c r="D41" s="9"/>
      <c r="E41" s="19" t="s">
        <v>31</v>
      </c>
      <c r="F41" s="87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87"/>
      <c r="D42" s="588"/>
      <c r="E42" s="19"/>
      <c r="F42" s="87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7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173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89" t="s">
        <v>49</v>
      </c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1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45644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BROUČCI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59</v>
      </c>
      <c r="B63" s="98"/>
      <c r="C63" s="113" t="str">
        <f>JL!I12</f>
        <v>Hovězí s masem a rýží</v>
      </c>
      <c r="D63" s="9"/>
      <c r="E63" s="19" t="s">
        <v>31</v>
      </c>
      <c r="F63" s="87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60</v>
      </c>
      <c r="B64" s="98"/>
      <c r="C64" s="91" t="str">
        <f>JL!I15</f>
        <v>Fazolová s rajčatovým protlakem</v>
      </c>
      <c r="D64" s="9"/>
      <c r="E64" s="95" t="s">
        <v>31</v>
      </c>
      <c r="F64" s="87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73</v>
      </c>
      <c r="B65" s="101"/>
      <c r="C65" s="102" t="str">
        <f>JL!I19</f>
        <v>Frankfurtská hovězí pečeně, dušená rýže</v>
      </c>
      <c r="D65" s="9"/>
      <c r="E65" s="19" t="s">
        <v>31</v>
      </c>
      <c r="F65" s="87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74</v>
      </c>
      <c r="B66" s="105"/>
      <c r="C66" s="102" t="str">
        <f>JL!I23</f>
        <v>Pečené kuřecí stehno na másle, vařené brambory, okurkový salát</v>
      </c>
      <c r="D66" s="9"/>
      <c r="E66" s="95" t="s">
        <v>31</v>
      </c>
      <c r="F66" s="87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75</v>
      </c>
      <c r="B67" s="105"/>
      <c r="C67" s="102" t="str">
        <f>JL!I27</f>
        <v>Dukátové buchtičky s vanilkovým šodó krémem</v>
      </c>
      <c r="D67" s="9"/>
      <c r="E67" s="19" t="s">
        <v>31</v>
      </c>
      <c r="F67" s="87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76</v>
      </c>
      <c r="B68" s="106"/>
      <c r="C68" s="102" t="e">
        <f>JL!#REF!</f>
        <v>#REF!</v>
      </c>
      <c r="D68" s="9"/>
      <c r="E68" s="19" t="s">
        <v>31</v>
      </c>
      <c r="F68" s="87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87"/>
      <c r="D69" s="588"/>
      <c r="E69" s="19"/>
      <c r="F69" s="87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7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173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89" t="s">
        <v>49</v>
      </c>
      <c r="B81" s="590"/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1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45645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BROUČCI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59</v>
      </c>
      <c r="B90" s="98"/>
      <c r="C90" s="91" t="str">
        <f>JL!L12</f>
        <v>Slepičí polévka s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60</v>
      </c>
      <c r="B91" s="98"/>
      <c r="C91" s="91" t="str">
        <f>JL!L15</f>
        <v>RYBÍ BÍLÁ POLÉVKA SE ZELENINOU, PEČENÉ KRUTONY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73</v>
      </c>
      <c r="B92" s="101"/>
      <c r="C92" s="102" t="str">
        <f>JL!L19</f>
        <v>SMAŽENÝ KUŘECÍ ŘÍZEK /nebo/ VEPŘOVÝ /nebo/ KAPR, BRAMBOROVÝ SALÁT, CITRON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74</v>
      </c>
      <c r="B93" s="105"/>
      <c r="C93" s="102" t="str">
        <f>JL!L23</f>
        <v>PEČENÁ SVÁTEČNÍ VINÁ KLOBÁSA, BRAMBOROVÁ KAŠE S MÁSLEM, PEČENÉ CIBULOVÉ KROUŽKY S MEDEM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75</v>
      </c>
      <c r="B94" s="105"/>
      <c r="C94" s="102" t="str">
        <f>JL!L27</f>
        <v>DOMÁCÍ HOUBOVÝ KUBA, SALÁT Z KYSANÉHO ZELÍ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76</v>
      </c>
      <c r="B95" s="106"/>
      <c r="C95" s="102" t="str">
        <f>JL!L32</f>
        <v>Vídeňská roštěná se smaženou cibulí, smažené americké brambory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87"/>
      <c r="D96" s="588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173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89" t="s">
        <v>49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1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45646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BROUČCI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59</v>
      </c>
      <c r="B117" s="98"/>
      <c r="C117" s="113" t="str">
        <f>JL!O12</f>
        <v>Čirá čočková se zeleninou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60</v>
      </c>
      <c r="B118" s="98"/>
      <c r="C118" s="91" t="str">
        <f>JL!O15</f>
        <v>Gulášová ze sojového masa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73</v>
      </c>
      <c r="B119" s="101"/>
      <c r="C119" s="102" t="str">
        <f>JL!O19</f>
        <v>Dušená vepřová kýta na paprice, houskové knedlíky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74</v>
      </c>
      <c r="B120" s="105"/>
      <c r="C120" s="102" t="str">
        <f>JL!O23</f>
        <v>Milánské špagety z vepřového masa s rajčaty a bylinkami, sýr strouhaný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75</v>
      </c>
      <c r="B121" s="105"/>
      <c r="C121" s="102" t="str">
        <f>JL!O27</f>
        <v xml:space="preserve">Zapečené smetanové brambory se sýrem, červenou cibulí a restovaným pórkem 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76</v>
      </c>
      <c r="B122" s="106"/>
      <c r="C122" s="102" t="str">
        <f>JL!O32</f>
        <v>FISH &amp; CHIPS (SMAŽENÁ TRESKA), SMAŽENÉ RUSTIKÁLNÍ HRANOLKY S HRÁŠKOVOU MAJONÉZOU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87"/>
      <c r="D123" s="588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173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89" t="s">
        <v>49</v>
      </c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M135" s="591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topLeftCell="A109"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43" t="s">
        <v>41</v>
      </c>
      <c r="B1" s="43"/>
      <c r="C1" s="43"/>
      <c r="D1" s="43"/>
      <c r="E1" s="43"/>
      <c r="F1" s="43"/>
      <c r="G1" s="44"/>
      <c r="H1" s="244" t="s">
        <v>11</v>
      </c>
      <c r="I1" s="45">
        <f>JL!B10</f>
        <v>45642</v>
      </c>
      <c r="J1" s="43"/>
      <c r="K1" s="43"/>
      <c r="L1" s="43"/>
      <c r="M1" s="245"/>
    </row>
    <row r="2" spans="1:13" ht="16.5" customHeight="1">
      <c r="A2" s="246" t="s">
        <v>12</v>
      </c>
      <c r="B2" s="192"/>
      <c r="C2" s="194"/>
      <c r="D2" s="247" t="s">
        <v>13</v>
      </c>
      <c r="E2" s="192"/>
      <c r="F2" s="192"/>
      <c r="G2" s="192"/>
      <c r="H2" s="246" t="s">
        <v>14</v>
      </c>
      <c r="I2" s="248" t="s">
        <v>70</v>
      </c>
      <c r="J2" s="192"/>
      <c r="K2" s="192"/>
      <c r="L2" s="192"/>
      <c r="M2" s="194"/>
    </row>
    <row r="3" spans="1:13" ht="16.5" customHeight="1">
      <c r="A3" s="47" t="s">
        <v>15</v>
      </c>
      <c r="B3" s="48"/>
      <c r="C3" s="194"/>
      <c r="D3" s="61" t="s">
        <v>127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50"/>
      <c r="B4" s="93"/>
      <c r="C4" s="50"/>
      <c r="D4" s="249"/>
      <c r="E4" s="93"/>
      <c r="F4" s="11"/>
      <c r="G4" s="93"/>
      <c r="H4" s="93"/>
      <c r="I4" s="93"/>
      <c r="J4" s="93"/>
      <c r="K4" s="249"/>
      <c r="L4" s="50"/>
      <c r="M4" s="249"/>
    </row>
    <row r="5" spans="1:13" ht="18" customHeight="1">
      <c r="A5" s="250"/>
      <c r="B5" s="43"/>
      <c r="C5" s="251" t="s">
        <v>16</v>
      </c>
      <c r="D5" s="245"/>
      <c r="E5" s="51" t="s">
        <v>17</v>
      </c>
      <c r="F5" s="252" t="s">
        <v>18</v>
      </c>
      <c r="G5" s="43" t="s">
        <v>19</v>
      </c>
      <c r="H5" s="43"/>
      <c r="I5" s="15" t="s">
        <v>20</v>
      </c>
      <c r="J5" s="15" t="s">
        <v>21</v>
      </c>
      <c r="K5" s="245"/>
      <c r="L5" s="247" t="s">
        <v>22</v>
      </c>
      <c r="M5" s="194"/>
    </row>
    <row r="6" spans="1:13" ht="15.75" customHeight="1">
      <c r="A6" s="52"/>
      <c r="B6" s="93"/>
      <c r="C6" s="50"/>
      <c r="D6" s="249"/>
      <c r="E6" s="95" t="s">
        <v>23</v>
      </c>
      <c r="F6" s="11"/>
      <c r="G6" s="253" t="s">
        <v>24</v>
      </c>
      <c r="H6" s="51" t="s">
        <v>5</v>
      </c>
      <c r="I6" s="15" t="s">
        <v>25</v>
      </c>
      <c r="J6" s="17" t="s">
        <v>26</v>
      </c>
      <c r="K6" s="249"/>
      <c r="L6" s="95" t="s">
        <v>27</v>
      </c>
      <c r="M6" s="254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255">
        <v>1</v>
      </c>
      <c r="B8" s="256"/>
      <c r="C8" s="255">
        <v>2</v>
      </c>
      <c r="D8" s="257"/>
      <c r="E8" s="256">
        <v>3</v>
      </c>
      <c r="F8" s="21">
        <v>4</v>
      </c>
      <c r="G8" s="256">
        <v>5</v>
      </c>
      <c r="H8" s="21">
        <v>6</v>
      </c>
      <c r="I8" s="21">
        <v>7</v>
      </c>
      <c r="J8" s="21">
        <v>8</v>
      </c>
      <c r="K8" s="256"/>
      <c r="L8" s="21">
        <v>9</v>
      </c>
      <c r="M8" s="257">
        <v>10</v>
      </c>
    </row>
    <row r="9" spans="1:13" ht="18.95" customHeight="1">
      <c r="A9" s="258" t="s">
        <v>59</v>
      </c>
      <c r="B9" s="259"/>
      <c r="C9" s="247" t="str">
        <f>JL!C12</f>
        <v>Drůbeží vývar se zeleninou a těstovinou</v>
      </c>
      <c r="D9" s="194"/>
      <c r="E9" s="256" t="s">
        <v>31</v>
      </c>
      <c r="F9" s="21"/>
      <c r="G9" s="260"/>
      <c r="H9" s="23"/>
      <c r="I9" s="23"/>
      <c r="J9" s="24"/>
      <c r="K9" s="93"/>
      <c r="L9" s="99"/>
      <c r="M9" s="249"/>
    </row>
    <row r="10" spans="1:13" ht="18.95" customHeight="1">
      <c r="A10" s="258" t="s">
        <v>60</v>
      </c>
      <c r="B10" s="259"/>
      <c r="C10" s="247" t="str">
        <f>JL!C15</f>
        <v>Bramborová s houbami</v>
      </c>
      <c r="D10" s="194"/>
      <c r="E10" s="95" t="s">
        <v>31</v>
      </c>
      <c r="F10" s="21"/>
      <c r="G10" s="100"/>
      <c r="H10" s="23"/>
      <c r="I10" s="25"/>
      <c r="J10" s="24"/>
      <c r="K10" s="192"/>
      <c r="L10" s="99"/>
      <c r="M10" s="194"/>
    </row>
    <row r="11" spans="1:13" ht="18.95" customHeight="1">
      <c r="A11" s="258" t="s">
        <v>84</v>
      </c>
      <c r="B11" s="188"/>
      <c r="C11" s="261" t="str">
        <f>JL!C19</f>
        <v>Vepřová kýta po Bavorsku s okurkami, slaninou a smetanou, houskové knedlíky</v>
      </c>
      <c r="D11" s="194"/>
      <c r="E11" s="256" t="s">
        <v>31</v>
      </c>
      <c r="F11" s="21"/>
      <c r="G11" s="262"/>
      <c r="H11" s="103"/>
      <c r="I11" s="25"/>
      <c r="J11" s="24"/>
      <c r="K11" s="93"/>
      <c r="L11" s="104"/>
      <c r="M11" s="249"/>
    </row>
    <row r="12" spans="1:13" ht="18.95" customHeight="1">
      <c r="A12" s="258" t="s">
        <v>86</v>
      </c>
      <c r="B12" s="263"/>
      <c r="C12" s="261" t="str">
        <f>JL!C23</f>
        <v xml:space="preserve">Dušená drůbeží játra na cibulce, dušená rýže  </v>
      </c>
      <c r="D12" s="194"/>
      <c r="E12" s="95" t="s">
        <v>31</v>
      </c>
      <c r="F12" s="21"/>
      <c r="G12" s="262"/>
      <c r="H12" s="23"/>
      <c r="I12" s="25"/>
      <c r="J12" s="24"/>
      <c r="K12" s="192"/>
      <c r="L12" s="99"/>
      <c r="M12" s="194"/>
    </row>
    <row r="13" spans="1:13" ht="18.95" customHeight="1">
      <c r="A13" s="258" t="s">
        <v>85</v>
      </c>
      <c r="B13" s="263"/>
      <c r="C13" s="261" t="str">
        <f>JL!C27</f>
        <v>Sojové maso s s WOK zeleninou, čínské vaječné nudle</v>
      </c>
      <c r="D13" s="194"/>
      <c r="E13" s="256" t="s">
        <v>31</v>
      </c>
      <c r="F13" s="21"/>
      <c r="G13" s="262"/>
      <c r="H13" s="23"/>
      <c r="I13" s="27"/>
      <c r="J13" s="24"/>
      <c r="K13" s="192"/>
      <c r="L13" s="99"/>
      <c r="M13" s="194"/>
    </row>
    <row r="14" spans="1:13" ht="18.95" customHeight="1">
      <c r="A14" s="258" t="s">
        <v>128</v>
      </c>
      <c r="B14" s="190"/>
      <c r="C14" s="261" t="s">
        <v>129</v>
      </c>
      <c r="D14" s="194"/>
      <c r="E14" s="256" t="s">
        <v>31</v>
      </c>
      <c r="F14" s="21"/>
      <c r="G14" s="262"/>
      <c r="H14" s="23"/>
      <c r="I14" s="27"/>
      <c r="J14" s="24"/>
      <c r="K14" s="93"/>
      <c r="L14" s="104"/>
      <c r="M14" s="249"/>
    </row>
    <row r="15" spans="1:13" ht="18.95" customHeight="1">
      <c r="A15" s="264"/>
      <c r="B15" s="265"/>
      <c r="C15" s="592"/>
      <c r="D15" s="593"/>
      <c r="E15" s="256"/>
      <c r="F15" s="21"/>
      <c r="G15" s="262"/>
      <c r="H15" s="23"/>
      <c r="I15" s="27"/>
      <c r="J15" s="24"/>
      <c r="K15" s="192"/>
      <c r="L15" s="99"/>
      <c r="M15" s="194"/>
    </row>
    <row r="16" spans="1:13" ht="18.95" customHeight="1">
      <c r="A16" s="247"/>
      <c r="B16" s="93"/>
      <c r="C16" s="247"/>
      <c r="D16" s="194"/>
      <c r="E16" s="256"/>
      <c r="F16" s="21"/>
      <c r="G16" s="266"/>
      <c r="H16" s="23"/>
      <c r="I16" s="27"/>
      <c r="J16" s="24"/>
      <c r="K16" s="93"/>
      <c r="L16" s="104"/>
      <c r="M16" s="249"/>
    </row>
    <row r="17" spans="1:13" ht="18.95" customHeight="1">
      <c r="A17" s="191"/>
      <c r="B17" s="192"/>
      <c r="C17" s="193"/>
      <c r="D17" s="267"/>
      <c r="E17" s="256"/>
      <c r="F17" s="21"/>
      <c r="G17" s="266"/>
      <c r="H17" s="23"/>
      <c r="I17" s="25"/>
      <c r="J17" s="24"/>
      <c r="K17" s="192"/>
      <c r="L17" s="99"/>
      <c r="M17" s="194"/>
    </row>
    <row r="18" spans="1:13" ht="36" customHeight="1">
      <c r="A18" s="191"/>
      <c r="B18" s="93"/>
      <c r="C18" s="193"/>
      <c r="D18" s="194"/>
      <c r="E18" s="256"/>
      <c r="F18" s="21"/>
      <c r="G18" s="266"/>
      <c r="H18" s="23"/>
      <c r="I18" s="27"/>
      <c r="J18" s="24"/>
      <c r="K18" s="93"/>
      <c r="L18" s="104"/>
      <c r="M18" s="249"/>
    </row>
    <row r="19" spans="1:13" ht="18.95" customHeight="1">
      <c r="A19" s="191"/>
      <c r="B19" s="192"/>
      <c r="C19" s="193"/>
      <c r="D19" s="194"/>
      <c r="E19" s="256"/>
      <c r="F19" s="21"/>
      <c r="G19" s="266"/>
      <c r="H19" s="23"/>
      <c r="I19" s="25"/>
      <c r="J19" s="24"/>
      <c r="K19" s="192"/>
      <c r="L19" s="99"/>
      <c r="M19" s="194"/>
    </row>
    <row r="20" spans="1:13" ht="18.95" customHeight="1">
      <c r="A20" s="247"/>
      <c r="B20" s="192"/>
      <c r="C20" s="247"/>
      <c r="D20" s="194"/>
      <c r="E20" s="256"/>
      <c r="F20" s="21"/>
      <c r="G20" s="266"/>
      <c r="H20" s="23"/>
      <c r="I20" s="25"/>
      <c r="J20" s="24"/>
      <c r="K20" s="192"/>
      <c r="L20" s="99"/>
      <c r="M20" s="194"/>
    </row>
    <row r="21" spans="1:13" ht="18.95" customHeight="1">
      <c r="A21" s="247"/>
      <c r="B21" s="192"/>
      <c r="C21" s="247"/>
      <c r="D21" s="192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9"/>
    </row>
    <row r="23" spans="1:13">
      <c r="A23" s="247" t="s">
        <v>44</v>
      </c>
      <c r="B23" s="192"/>
      <c r="C23" s="192"/>
      <c r="D23" s="192"/>
      <c r="E23" s="192"/>
      <c r="F23" s="192"/>
      <c r="G23" s="192"/>
      <c r="H23" s="268"/>
      <c r="I23" s="192"/>
      <c r="J23" s="192"/>
      <c r="K23" s="192"/>
      <c r="L23" s="192"/>
      <c r="M23" s="194"/>
    </row>
    <row r="24" spans="1:13">
      <c r="A24" s="247" t="s">
        <v>33</v>
      </c>
      <c r="B24" s="192"/>
      <c r="C24" s="192"/>
      <c r="D24" s="192"/>
      <c r="E24" s="192"/>
      <c r="F24" s="192"/>
      <c r="G24" s="192" t="s">
        <v>34</v>
      </c>
      <c r="H24" s="192"/>
      <c r="I24" s="192"/>
      <c r="J24" s="192" t="s">
        <v>35</v>
      </c>
      <c r="K24" s="192"/>
      <c r="L24" s="192"/>
      <c r="M24" s="194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173</v>
      </c>
      <c r="K25" s="93"/>
      <c r="L25" s="93"/>
      <c r="M25" s="249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94" t="s">
        <v>49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6"/>
    </row>
    <row r="28" spans="1:13" ht="35.1" customHeight="1">
      <c r="A28" s="243" t="s">
        <v>41</v>
      </c>
      <c r="B28" s="43"/>
      <c r="C28" s="43"/>
      <c r="D28" s="43"/>
      <c r="E28" s="43"/>
      <c r="F28" s="43"/>
      <c r="G28" s="44"/>
      <c r="H28" s="244" t="s">
        <v>11</v>
      </c>
      <c r="I28" s="45">
        <f>I1+1</f>
        <v>45643</v>
      </c>
      <c r="J28" s="43"/>
      <c r="K28" s="43"/>
      <c r="L28" s="43"/>
      <c r="M28" s="245"/>
    </row>
    <row r="29" spans="1:13" ht="16.5" customHeight="1">
      <c r="A29" s="246" t="s">
        <v>12</v>
      </c>
      <c r="B29" s="192"/>
      <c r="C29" s="194"/>
      <c r="D29" s="247" t="s">
        <v>13</v>
      </c>
      <c r="E29" s="192"/>
      <c r="F29" s="192"/>
      <c r="G29" s="192"/>
      <c r="H29" s="246" t="s">
        <v>14</v>
      </c>
      <c r="I29" s="248" t="s">
        <v>43</v>
      </c>
      <c r="J29" s="192"/>
      <c r="K29" s="192"/>
      <c r="L29" s="192"/>
      <c r="M29" s="194"/>
    </row>
    <row r="30" spans="1:13" ht="16.5" customHeight="1">
      <c r="A30" s="47" t="s">
        <v>15</v>
      </c>
      <c r="B30" s="48"/>
      <c r="C30" s="194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249"/>
      <c r="E31" s="93"/>
      <c r="F31" s="11"/>
      <c r="G31" s="93"/>
      <c r="H31" s="93"/>
      <c r="I31" s="93"/>
      <c r="J31" s="93"/>
      <c r="K31" s="249"/>
      <c r="L31" s="50"/>
      <c r="M31" s="249"/>
    </row>
    <row r="32" spans="1:13" ht="18" customHeight="1">
      <c r="A32" s="250"/>
      <c r="B32" s="43"/>
      <c r="C32" s="251" t="s">
        <v>16</v>
      </c>
      <c r="D32" s="245"/>
      <c r="E32" s="51" t="s">
        <v>17</v>
      </c>
      <c r="F32" s="252" t="s">
        <v>18</v>
      </c>
      <c r="G32" s="43" t="s">
        <v>19</v>
      </c>
      <c r="H32" s="43"/>
      <c r="I32" s="15" t="s">
        <v>20</v>
      </c>
      <c r="J32" s="15" t="s">
        <v>21</v>
      </c>
      <c r="K32" s="245"/>
      <c r="L32" s="247" t="s">
        <v>22</v>
      </c>
      <c r="M32" s="194"/>
    </row>
    <row r="33" spans="1:13" ht="15.75" customHeight="1">
      <c r="A33" s="52"/>
      <c r="B33" s="93"/>
      <c r="C33" s="50"/>
      <c r="D33" s="249"/>
      <c r="E33" s="95" t="s">
        <v>23</v>
      </c>
      <c r="F33" s="11"/>
      <c r="G33" s="253" t="s">
        <v>24</v>
      </c>
      <c r="H33" s="51" t="s">
        <v>5</v>
      </c>
      <c r="I33" s="15" t="s">
        <v>25</v>
      </c>
      <c r="J33" s="17" t="s">
        <v>26</v>
      </c>
      <c r="K33" s="249"/>
      <c r="L33" s="95" t="s">
        <v>27</v>
      </c>
      <c r="M33" s="254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255">
        <v>1</v>
      </c>
      <c r="B35" s="256"/>
      <c r="C35" s="255">
        <v>2</v>
      </c>
      <c r="D35" s="257"/>
      <c r="E35" s="256">
        <v>3</v>
      </c>
      <c r="F35" s="21">
        <v>4</v>
      </c>
      <c r="G35" s="256">
        <v>5</v>
      </c>
      <c r="H35" s="21">
        <v>6</v>
      </c>
      <c r="I35" s="21">
        <v>7</v>
      </c>
      <c r="J35" s="21">
        <v>8</v>
      </c>
      <c r="K35" s="256"/>
      <c r="L35" s="21">
        <v>9</v>
      </c>
      <c r="M35" s="257">
        <v>10</v>
      </c>
    </row>
    <row r="36" spans="1:13" ht="18.95" customHeight="1">
      <c r="A36" s="258" t="s">
        <v>59</v>
      </c>
      <c r="B36" s="259"/>
      <c r="C36" s="269" t="str">
        <f>JL!F12</f>
        <v>Kroupová se zeleninou</v>
      </c>
      <c r="D36" s="194"/>
      <c r="E36" s="256" t="s">
        <v>31</v>
      </c>
      <c r="F36" s="87"/>
      <c r="G36" s="260"/>
      <c r="H36" s="23"/>
      <c r="I36" s="23"/>
      <c r="J36" s="24"/>
      <c r="K36" s="93"/>
      <c r="L36" s="99"/>
      <c r="M36" s="249"/>
    </row>
    <row r="37" spans="1:13" ht="18.95" customHeight="1">
      <c r="A37" s="258" t="s">
        <v>60</v>
      </c>
      <c r="B37" s="259"/>
      <c r="C37" s="247" t="str">
        <f>JL!F15</f>
        <v>Podkrkonošské kyselo s bramborami a houbami</v>
      </c>
      <c r="D37" s="194"/>
      <c r="E37" s="95" t="s">
        <v>31</v>
      </c>
      <c r="F37" s="87"/>
      <c r="G37" s="100"/>
      <c r="H37" s="23"/>
      <c r="I37" s="25"/>
      <c r="J37" s="24"/>
      <c r="K37" s="192"/>
      <c r="L37" s="99"/>
      <c r="M37" s="194"/>
    </row>
    <row r="38" spans="1:13" ht="18.95" customHeight="1">
      <c r="A38" s="258" t="s">
        <v>84</v>
      </c>
      <c r="B38" s="188"/>
      <c r="C38" s="261" t="str">
        <f>JL!F19</f>
        <v>PEČENÁ ŠPIKOVANÁ KRŮTÍ PRSA, BRUSINKOVÁ OMÁČKA, KRÉMOVÁ BRAMBOROVÁ KAŠE</v>
      </c>
      <c r="D38" s="194"/>
      <c r="E38" s="256" t="s">
        <v>31</v>
      </c>
      <c r="F38" s="87"/>
      <c r="G38" s="270"/>
      <c r="H38" s="23"/>
      <c r="I38" s="25"/>
      <c r="J38" s="24"/>
      <c r="K38" s="93"/>
      <c r="L38" s="104"/>
      <c r="M38" s="249"/>
    </row>
    <row r="39" spans="1:13" ht="18.95" customHeight="1">
      <c r="A39" s="258" t="s">
        <v>86</v>
      </c>
      <c r="B39" s="263"/>
      <c r="C39" s="261" t="str">
        <f>JL!F23</f>
        <v>Hovězí kostky dušené na slanině, bramborové knedlíky</v>
      </c>
      <c r="D39" s="194"/>
      <c r="E39" s="95" t="s">
        <v>31</v>
      </c>
      <c r="F39" s="87"/>
      <c r="G39" s="262"/>
      <c r="H39" s="23"/>
      <c r="I39" s="27"/>
      <c r="J39" s="24"/>
      <c r="K39" s="93"/>
      <c r="L39" s="104"/>
      <c r="M39" s="249"/>
    </row>
    <row r="40" spans="1:13" ht="18.95" customHeight="1">
      <c r="A40" s="258" t="s">
        <v>85</v>
      </c>
      <c r="B40" s="263"/>
      <c r="C40" s="261" t="str">
        <f>JL!F27</f>
        <v>Čočka na kyselo s cibulkou, sázené vejce, kyselá okurka</v>
      </c>
      <c r="D40" s="194"/>
      <c r="E40" s="256" t="s">
        <v>31</v>
      </c>
      <c r="F40" s="87"/>
      <c r="G40" s="262"/>
      <c r="H40" s="23"/>
      <c r="I40" s="27"/>
      <c r="J40" s="24"/>
      <c r="K40" s="192"/>
      <c r="L40" s="99"/>
      <c r="M40" s="194"/>
    </row>
    <row r="41" spans="1:13" ht="18.95" customHeight="1">
      <c r="A41" s="258" t="s">
        <v>128</v>
      </c>
      <c r="B41" s="190"/>
      <c r="C41" s="261" t="s">
        <v>129</v>
      </c>
      <c r="D41" s="194"/>
      <c r="E41" s="256" t="s">
        <v>31</v>
      </c>
      <c r="F41" s="87"/>
      <c r="G41" s="262"/>
      <c r="H41" s="23"/>
      <c r="I41" s="27"/>
      <c r="J41" s="24"/>
      <c r="K41" s="93"/>
      <c r="L41" s="104"/>
      <c r="M41" s="249"/>
    </row>
    <row r="42" spans="1:13" ht="18.95" customHeight="1">
      <c r="A42" s="264"/>
      <c r="B42" s="265"/>
      <c r="C42" s="592"/>
      <c r="D42" s="593"/>
      <c r="E42" s="256"/>
      <c r="F42" s="87"/>
      <c r="G42" s="262"/>
      <c r="H42" s="23"/>
      <c r="I42" s="114"/>
      <c r="J42" s="24"/>
      <c r="K42" s="192"/>
      <c r="L42" s="99"/>
      <c r="M42" s="194"/>
    </row>
    <row r="43" spans="1:13" ht="18.95" customHeight="1">
      <c r="A43" s="247"/>
      <c r="B43" s="93"/>
      <c r="C43" s="247"/>
      <c r="D43" s="194"/>
      <c r="E43" s="256"/>
      <c r="F43" s="87"/>
      <c r="G43" s="266"/>
      <c r="H43" s="23"/>
      <c r="I43" s="27"/>
      <c r="J43" s="24"/>
      <c r="K43" s="93"/>
      <c r="L43" s="104"/>
      <c r="M43" s="249"/>
    </row>
    <row r="44" spans="1:13" ht="18.95" customHeight="1">
      <c r="A44" s="247"/>
      <c r="B44" s="192"/>
      <c r="C44" s="271"/>
      <c r="D44" s="267"/>
      <c r="E44" s="256"/>
      <c r="F44" s="21"/>
      <c r="G44" s="266"/>
      <c r="H44" s="23"/>
      <c r="I44" s="25"/>
      <c r="J44" s="24"/>
      <c r="K44" s="192"/>
      <c r="L44" s="99"/>
      <c r="M44" s="194"/>
    </row>
    <row r="45" spans="1:13" ht="36" customHeight="1">
      <c r="A45" s="255"/>
      <c r="B45" s="93"/>
      <c r="C45" s="247"/>
      <c r="D45" s="194"/>
      <c r="E45" s="256"/>
      <c r="F45" s="21"/>
      <c r="G45" s="266"/>
      <c r="H45" s="23"/>
      <c r="I45" s="27"/>
      <c r="J45" s="24"/>
      <c r="K45" s="93"/>
      <c r="L45" s="104"/>
      <c r="M45" s="249"/>
    </row>
    <row r="46" spans="1:13" ht="18.95" customHeight="1">
      <c r="A46" s="247"/>
      <c r="B46" s="192"/>
      <c r="C46" s="247"/>
      <c r="D46" s="194"/>
      <c r="E46" s="256"/>
      <c r="F46" s="21"/>
      <c r="G46" s="266"/>
      <c r="H46" s="23"/>
      <c r="I46" s="25"/>
      <c r="J46" s="24"/>
      <c r="K46" s="192"/>
      <c r="L46" s="99"/>
      <c r="M46" s="194"/>
    </row>
    <row r="47" spans="1:13" ht="18.95" customHeight="1">
      <c r="A47" s="247"/>
      <c r="B47" s="192"/>
      <c r="C47" s="247"/>
      <c r="D47" s="194"/>
      <c r="E47" s="256"/>
      <c r="F47" s="21"/>
      <c r="G47" s="266"/>
      <c r="H47" s="23"/>
      <c r="I47" s="25"/>
      <c r="J47" s="24"/>
      <c r="K47" s="192"/>
      <c r="L47" s="99"/>
      <c r="M47" s="194"/>
    </row>
    <row r="48" spans="1:13" ht="18.95" customHeight="1">
      <c r="A48" s="247"/>
      <c r="B48" s="192"/>
      <c r="C48" s="247"/>
      <c r="D48" s="192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9"/>
    </row>
    <row r="50" spans="1:13">
      <c r="A50" s="247" t="s">
        <v>44</v>
      </c>
      <c r="B50" s="192"/>
      <c r="C50" s="192"/>
      <c r="D50" s="192"/>
      <c r="E50" s="192"/>
      <c r="F50" s="192"/>
      <c r="G50" s="192"/>
      <c r="H50" s="268"/>
      <c r="I50" s="192"/>
      <c r="J50" s="192"/>
      <c r="K50" s="192"/>
      <c r="L50" s="192"/>
      <c r="M50" s="194"/>
    </row>
    <row r="51" spans="1:13">
      <c r="A51" s="247" t="s">
        <v>33</v>
      </c>
      <c r="B51" s="192"/>
      <c r="C51" s="192"/>
      <c r="D51" s="192"/>
      <c r="E51" s="192"/>
      <c r="F51" s="192"/>
      <c r="G51" s="192" t="s">
        <v>34</v>
      </c>
      <c r="H51" s="192"/>
      <c r="I51" s="192"/>
      <c r="J51" s="192" t="s">
        <v>35</v>
      </c>
      <c r="K51" s="192"/>
      <c r="L51" s="192"/>
      <c r="M51" s="194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173</v>
      </c>
      <c r="K52" s="93"/>
      <c r="L52" s="93"/>
      <c r="M52" s="249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94" t="s">
        <v>49</v>
      </c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6"/>
    </row>
    <row r="55" spans="1:13" ht="35.1" customHeight="1">
      <c r="A55" s="243" t="s">
        <v>41</v>
      </c>
      <c r="B55" s="43"/>
      <c r="C55" s="43"/>
      <c r="D55" s="43"/>
      <c r="E55" s="43"/>
      <c r="F55" s="43"/>
      <c r="G55" s="44"/>
      <c r="H55" s="244" t="s">
        <v>11</v>
      </c>
      <c r="I55" s="45">
        <f>I28+1</f>
        <v>45644</v>
      </c>
      <c r="J55" s="43"/>
      <c r="K55" s="43"/>
      <c r="L55" s="43"/>
      <c r="M55" s="245"/>
    </row>
    <row r="56" spans="1:13" ht="16.5" customHeight="1">
      <c r="A56" s="246" t="s">
        <v>12</v>
      </c>
      <c r="B56" s="192"/>
      <c r="C56" s="194"/>
      <c r="D56" s="247" t="s">
        <v>13</v>
      </c>
      <c r="E56" s="192"/>
      <c r="F56" s="192"/>
      <c r="G56" s="192"/>
      <c r="H56" s="246" t="s">
        <v>14</v>
      </c>
      <c r="I56" s="248" t="s">
        <v>43</v>
      </c>
      <c r="J56" s="192"/>
      <c r="K56" s="192"/>
      <c r="L56" s="192"/>
      <c r="M56" s="194"/>
    </row>
    <row r="57" spans="1:13" ht="16.5" customHeight="1">
      <c r="A57" s="47" t="s">
        <v>15</v>
      </c>
      <c r="B57" s="48"/>
      <c r="C57" s="194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249"/>
      <c r="E58" s="93"/>
      <c r="F58" s="11"/>
      <c r="G58" s="93"/>
      <c r="H58" s="93"/>
      <c r="I58" s="93"/>
      <c r="J58" s="93"/>
      <c r="K58" s="249"/>
      <c r="L58" s="50"/>
      <c r="M58" s="249"/>
    </row>
    <row r="59" spans="1:13" ht="18" customHeight="1">
      <c r="A59" s="250"/>
      <c r="B59" s="43"/>
      <c r="C59" s="251" t="s">
        <v>16</v>
      </c>
      <c r="D59" s="245"/>
      <c r="E59" s="51" t="s">
        <v>17</v>
      </c>
      <c r="F59" s="252" t="s">
        <v>18</v>
      </c>
      <c r="G59" s="43" t="s">
        <v>19</v>
      </c>
      <c r="H59" s="43"/>
      <c r="I59" s="15" t="s">
        <v>20</v>
      </c>
      <c r="J59" s="15" t="s">
        <v>21</v>
      </c>
      <c r="K59" s="245"/>
      <c r="L59" s="247" t="s">
        <v>22</v>
      </c>
      <c r="M59" s="194"/>
    </row>
    <row r="60" spans="1:13" ht="15.75" customHeight="1">
      <c r="A60" s="52"/>
      <c r="B60" s="93"/>
      <c r="C60" s="50"/>
      <c r="D60" s="249"/>
      <c r="E60" s="95" t="s">
        <v>23</v>
      </c>
      <c r="F60" s="11"/>
      <c r="G60" s="253" t="s">
        <v>24</v>
      </c>
      <c r="H60" s="51" t="s">
        <v>5</v>
      </c>
      <c r="I60" s="15" t="s">
        <v>25</v>
      </c>
      <c r="J60" s="17" t="s">
        <v>26</v>
      </c>
      <c r="K60" s="249"/>
      <c r="L60" s="95" t="s">
        <v>27</v>
      </c>
      <c r="M60" s="254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255">
        <v>1</v>
      </c>
      <c r="B62" s="256"/>
      <c r="C62" s="255">
        <v>2</v>
      </c>
      <c r="D62" s="257"/>
      <c r="E62" s="256">
        <v>3</v>
      </c>
      <c r="F62" s="21">
        <v>4</v>
      </c>
      <c r="G62" s="256">
        <v>5</v>
      </c>
      <c r="H62" s="21">
        <v>6</v>
      </c>
      <c r="I62" s="21">
        <v>7</v>
      </c>
      <c r="J62" s="21">
        <v>8</v>
      </c>
      <c r="K62" s="256"/>
      <c r="L62" s="21">
        <v>9</v>
      </c>
      <c r="M62" s="257">
        <v>10</v>
      </c>
    </row>
    <row r="63" spans="1:13" ht="18.95" customHeight="1">
      <c r="A63" s="258" t="s">
        <v>59</v>
      </c>
      <c r="B63" s="259"/>
      <c r="C63" s="269" t="str">
        <f>JL!I12</f>
        <v>Hovězí s masem a rýží</v>
      </c>
      <c r="D63" s="194"/>
      <c r="E63" s="256" t="s">
        <v>31</v>
      </c>
      <c r="F63" s="87"/>
      <c r="G63" s="260"/>
      <c r="H63" s="23"/>
      <c r="I63" s="23"/>
      <c r="J63" s="24"/>
      <c r="K63" s="93"/>
      <c r="L63" s="99"/>
      <c r="M63" s="249"/>
    </row>
    <row r="64" spans="1:13" ht="18.95" customHeight="1">
      <c r="A64" s="258" t="s">
        <v>60</v>
      </c>
      <c r="B64" s="259"/>
      <c r="C64" s="247" t="str">
        <f>JL!I15</f>
        <v>Fazolová s rajčatovým protlakem</v>
      </c>
      <c r="D64" s="194"/>
      <c r="E64" s="95" t="s">
        <v>31</v>
      </c>
      <c r="F64" s="87"/>
      <c r="G64" s="100"/>
      <c r="H64" s="23"/>
      <c r="I64" s="25"/>
      <c r="J64" s="24"/>
      <c r="K64" s="192"/>
      <c r="L64" s="99"/>
      <c r="M64" s="194"/>
    </row>
    <row r="65" spans="1:13" ht="18.95" customHeight="1">
      <c r="A65" s="258" t="s">
        <v>84</v>
      </c>
      <c r="B65" s="188"/>
      <c r="C65" s="261" t="str">
        <f>JL!I19</f>
        <v>Frankfurtská hovězí pečeně, dušená rýže</v>
      </c>
      <c r="D65" s="194"/>
      <c r="E65" s="256" t="s">
        <v>31</v>
      </c>
      <c r="F65" s="87"/>
      <c r="G65" s="262"/>
      <c r="H65" s="23"/>
      <c r="I65" s="25"/>
      <c r="J65" s="24"/>
      <c r="K65" s="93"/>
      <c r="L65" s="104"/>
      <c r="M65" s="249"/>
    </row>
    <row r="66" spans="1:13" ht="18.95" customHeight="1">
      <c r="A66" s="258" t="s">
        <v>86</v>
      </c>
      <c r="B66" s="263"/>
      <c r="C66" s="261" t="str">
        <f>JL!I23</f>
        <v>Pečené kuřecí stehno na másle, vařené brambory, okurkový salát</v>
      </c>
      <c r="D66" s="194"/>
      <c r="E66" s="95" t="s">
        <v>31</v>
      </c>
      <c r="F66" s="87"/>
      <c r="G66" s="262"/>
      <c r="H66" s="23"/>
      <c r="I66" s="27"/>
      <c r="J66" s="24"/>
      <c r="K66" s="93"/>
      <c r="L66" s="104"/>
      <c r="M66" s="249"/>
    </row>
    <row r="67" spans="1:13" ht="18.95" customHeight="1">
      <c r="A67" s="258" t="s">
        <v>85</v>
      </c>
      <c r="B67" s="263"/>
      <c r="C67" s="261" t="str">
        <f>JL!I27</f>
        <v>Dukátové buchtičky s vanilkovým šodó krémem</v>
      </c>
      <c r="D67" s="194"/>
      <c r="E67" s="256" t="s">
        <v>31</v>
      </c>
      <c r="F67" s="87"/>
      <c r="G67" s="262"/>
      <c r="H67" s="23"/>
      <c r="I67" s="27"/>
      <c r="J67" s="24"/>
      <c r="K67" s="192"/>
      <c r="L67" s="99"/>
      <c r="M67" s="194"/>
    </row>
    <row r="68" spans="1:13" ht="18.95" customHeight="1">
      <c r="A68" s="258" t="s">
        <v>128</v>
      </c>
      <c r="B68" s="190"/>
      <c r="C68" s="261" t="s">
        <v>129</v>
      </c>
      <c r="D68" s="194"/>
      <c r="E68" s="256" t="s">
        <v>31</v>
      </c>
      <c r="F68" s="87"/>
      <c r="G68" s="262"/>
      <c r="H68" s="23"/>
      <c r="I68" s="27"/>
      <c r="J68" s="24"/>
      <c r="K68" s="93"/>
      <c r="L68" s="104"/>
      <c r="M68" s="249"/>
    </row>
    <row r="69" spans="1:13" ht="18.95" customHeight="1">
      <c r="A69" s="264"/>
      <c r="B69" s="265"/>
      <c r="C69" s="592"/>
      <c r="D69" s="593"/>
      <c r="E69" s="256"/>
      <c r="F69" s="87"/>
      <c r="G69" s="262"/>
      <c r="H69" s="23"/>
      <c r="I69" s="27"/>
      <c r="J69" s="24"/>
      <c r="K69" s="192"/>
      <c r="L69" s="99"/>
      <c r="M69" s="194"/>
    </row>
    <row r="70" spans="1:13" ht="18.95" customHeight="1">
      <c r="A70" s="247"/>
      <c r="B70" s="93"/>
      <c r="C70" s="247"/>
      <c r="D70" s="194"/>
      <c r="E70" s="256"/>
      <c r="F70" s="87"/>
      <c r="G70" s="266"/>
      <c r="H70" s="23"/>
      <c r="I70" s="27"/>
      <c r="J70" s="24"/>
      <c r="K70" s="93"/>
      <c r="L70" s="104"/>
      <c r="M70" s="249"/>
    </row>
    <row r="71" spans="1:13" ht="18.95" customHeight="1">
      <c r="A71" s="247"/>
      <c r="B71" s="192"/>
      <c r="C71" s="271"/>
      <c r="D71" s="267"/>
      <c r="E71" s="256"/>
      <c r="F71" s="21"/>
      <c r="G71" s="266"/>
      <c r="H71" s="23"/>
      <c r="I71" s="25"/>
      <c r="J71" s="24"/>
      <c r="K71" s="192"/>
      <c r="L71" s="99"/>
      <c r="M71" s="194"/>
    </row>
    <row r="72" spans="1:13" ht="36" customHeight="1">
      <c r="A72" s="255"/>
      <c r="B72" s="93"/>
      <c r="C72" s="247"/>
      <c r="D72" s="194"/>
      <c r="E72" s="256"/>
      <c r="F72" s="21"/>
      <c r="G72" s="266"/>
      <c r="H72" s="23"/>
      <c r="I72" s="25"/>
      <c r="J72" s="24"/>
      <c r="K72" s="192"/>
      <c r="L72" s="99"/>
      <c r="M72" s="194"/>
    </row>
    <row r="73" spans="1:13" ht="18.95" customHeight="1">
      <c r="A73" s="247"/>
      <c r="B73" s="192"/>
      <c r="C73" s="247"/>
      <c r="D73" s="194"/>
      <c r="E73" s="256"/>
      <c r="F73" s="21"/>
      <c r="G73" s="266"/>
      <c r="H73" s="23"/>
      <c r="I73" s="27"/>
      <c r="J73" s="24"/>
      <c r="K73" s="93"/>
      <c r="L73" s="104"/>
      <c r="M73" s="249"/>
    </row>
    <row r="74" spans="1:13" ht="18.95" customHeight="1">
      <c r="A74" s="247"/>
      <c r="B74" s="192"/>
      <c r="C74" s="247"/>
      <c r="D74" s="194"/>
      <c r="E74" s="256"/>
      <c r="F74" s="21"/>
      <c r="G74" s="266"/>
      <c r="H74" s="23"/>
      <c r="I74" s="25"/>
      <c r="J74" s="24"/>
      <c r="K74" s="192"/>
      <c r="L74" s="99"/>
      <c r="M74" s="194"/>
    </row>
    <row r="75" spans="1:13" ht="18.95" customHeight="1">
      <c r="A75" s="247"/>
      <c r="B75" s="192"/>
      <c r="C75" s="247"/>
      <c r="D75" s="192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9"/>
    </row>
    <row r="77" spans="1:13">
      <c r="A77" s="247" t="s">
        <v>44</v>
      </c>
      <c r="B77" s="192"/>
      <c r="C77" s="192"/>
      <c r="D77" s="192"/>
      <c r="E77" s="192"/>
      <c r="F77" s="192"/>
      <c r="G77" s="192"/>
      <c r="H77" s="268"/>
      <c r="I77" s="192"/>
      <c r="J77" s="192"/>
      <c r="K77" s="192"/>
      <c r="L77" s="192"/>
      <c r="M77" s="194"/>
    </row>
    <row r="78" spans="1:13">
      <c r="A78" s="247" t="s">
        <v>33</v>
      </c>
      <c r="B78" s="192"/>
      <c r="C78" s="192"/>
      <c r="D78" s="192"/>
      <c r="E78" s="192"/>
      <c r="F78" s="192"/>
      <c r="G78" s="192" t="s">
        <v>34</v>
      </c>
      <c r="H78" s="192"/>
      <c r="I78" s="192"/>
      <c r="J78" s="192" t="s">
        <v>35</v>
      </c>
      <c r="K78" s="192"/>
      <c r="L78" s="192"/>
      <c r="M78" s="194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173</v>
      </c>
      <c r="K79" s="93"/>
      <c r="L79" s="93"/>
      <c r="M79" s="249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94" t="s">
        <v>49</v>
      </c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6"/>
    </row>
    <row r="82" spans="1:13" ht="35.1" customHeight="1">
      <c r="A82" s="243" t="s">
        <v>41</v>
      </c>
      <c r="B82" s="43"/>
      <c r="C82" s="43"/>
      <c r="D82" s="43"/>
      <c r="E82" s="43"/>
      <c r="F82" s="43"/>
      <c r="G82" s="44"/>
      <c r="H82" s="244" t="s">
        <v>11</v>
      </c>
      <c r="I82" s="45">
        <f>I55+1</f>
        <v>45645</v>
      </c>
      <c r="J82" s="43"/>
      <c r="K82" s="43"/>
      <c r="L82" s="43"/>
      <c r="M82" s="245"/>
    </row>
    <row r="83" spans="1:13" ht="16.5" customHeight="1">
      <c r="A83" s="246" t="s">
        <v>12</v>
      </c>
      <c r="B83" s="192"/>
      <c r="C83" s="194"/>
      <c r="D83" s="247" t="s">
        <v>13</v>
      </c>
      <c r="E83" s="192"/>
      <c r="F83" s="192"/>
      <c r="G83" s="192"/>
      <c r="H83" s="246" t="s">
        <v>14</v>
      </c>
      <c r="I83" s="248" t="s">
        <v>43</v>
      </c>
      <c r="J83" s="192"/>
      <c r="K83" s="192"/>
      <c r="L83" s="192"/>
      <c r="M83" s="194"/>
    </row>
    <row r="84" spans="1:13" ht="16.5" customHeight="1">
      <c r="A84" s="47" t="s">
        <v>15</v>
      </c>
      <c r="B84" s="48"/>
      <c r="C84" s="194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249"/>
      <c r="E85" s="93"/>
      <c r="F85" s="11"/>
      <c r="G85" s="93"/>
      <c r="H85" s="93"/>
      <c r="I85" s="93"/>
      <c r="J85" s="93"/>
      <c r="K85" s="249"/>
      <c r="L85" s="50"/>
      <c r="M85" s="249"/>
    </row>
    <row r="86" spans="1:13" ht="18" customHeight="1">
      <c r="A86" s="250"/>
      <c r="B86" s="43"/>
      <c r="C86" s="251" t="s">
        <v>16</v>
      </c>
      <c r="D86" s="245"/>
      <c r="E86" s="51" t="s">
        <v>17</v>
      </c>
      <c r="F86" s="252" t="s">
        <v>18</v>
      </c>
      <c r="G86" s="43" t="s">
        <v>19</v>
      </c>
      <c r="H86" s="43"/>
      <c r="I86" s="15" t="s">
        <v>20</v>
      </c>
      <c r="J86" s="15" t="s">
        <v>21</v>
      </c>
      <c r="K86" s="245"/>
      <c r="L86" s="247" t="s">
        <v>22</v>
      </c>
      <c r="M86" s="194"/>
    </row>
    <row r="87" spans="1:13" ht="15.75" customHeight="1">
      <c r="A87" s="52"/>
      <c r="B87" s="93"/>
      <c r="C87" s="50"/>
      <c r="D87" s="249"/>
      <c r="E87" s="95" t="s">
        <v>23</v>
      </c>
      <c r="F87" s="11"/>
      <c r="G87" s="253" t="s">
        <v>24</v>
      </c>
      <c r="H87" s="51" t="s">
        <v>5</v>
      </c>
      <c r="I87" s="15" t="s">
        <v>25</v>
      </c>
      <c r="J87" s="17" t="s">
        <v>26</v>
      </c>
      <c r="K87" s="249"/>
      <c r="L87" s="95" t="s">
        <v>27</v>
      </c>
      <c r="M87" s="254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255">
        <v>1</v>
      </c>
      <c r="B89" s="256"/>
      <c r="C89" s="255">
        <v>2</v>
      </c>
      <c r="D89" s="257"/>
      <c r="E89" s="256">
        <v>3</v>
      </c>
      <c r="F89" s="21">
        <v>4</v>
      </c>
      <c r="G89" s="256">
        <v>5</v>
      </c>
      <c r="H89" s="21">
        <v>6</v>
      </c>
      <c r="I89" s="21">
        <v>7</v>
      </c>
      <c r="J89" s="21">
        <v>8</v>
      </c>
      <c r="K89" s="256"/>
      <c r="L89" s="21">
        <v>9</v>
      </c>
      <c r="M89" s="257">
        <v>10</v>
      </c>
    </row>
    <row r="90" spans="1:13" ht="18.95" customHeight="1">
      <c r="A90" s="258" t="s">
        <v>59</v>
      </c>
      <c r="B90" s="259"/>
      <c r="C90" s="247" t="str">
        <f>JL!L12</f>
        <v>Slepičí polévka s kapáním</v>
      </c>
      <c r="D90" s="194"/>
      <c r="E90" s="256" t="s">
        <v>31</v>
      </c>
      <c r="F90" s="87"/>
      <c r="G90" s="260"/>
      <c r="H90" s="23"/>
      <c r="I90" s="23"/>
      <c r="J90" s="24"/>
      <c r="K90" s="93"/>
      <c r="L90" s="99"/>
      <c r="M90" s="249"/>
    </row>
    <row r="91" spans="1:13" ht="18.95" customHeight="1">
      <c r="A91" s="258" t="s">
        <v>60</v>
      </c>
      <c r="B91" s="259"/>
      <c r="C91" s="247" t="str">
        <f>JL!L15</f>
        <v>RYBÍ BÍLÁ POLÉVKA SE ZELENINOU, PEČENÉ KRUTONY</v>
      </c>
      <c r="D91" s="194"/>
      <c r="E91" s="95" t="s">
        <v>31</v>
      </c>
      <c r="F91" s="87"/>
      <c r="G91" s="100"/>
      <c r="H91" s="23"/>
      <c r="I91" s="25"/>
      <c r="J91" s="24"/>
      <c r="K91" s="192"/>
      <c r="L91" s="99"/>
      <c r="M91" s="194"/>
    </row>
    <row r="92" spans="1:13" ht="18.95" customHeight="1">
      <c r="A92" s="258" t="s">
        <v>84</v>
      </c>
      <c r="B92" s="188"/>
      <c r="C92" s="261" t="str">
        <f>JL!L19</f>
        <v>SMAŽENÝ KUŘECÍ ŘÍZEK /nebo/ VEPŘOVÝ /nebo/ KAPR, BRAMBOROVÝ SALÁT, CITRON</v>
      </c>
      <c r="D92" s="194"/>
      <c r="E92" s="256" t="s">
        <v>31</v>
      </c>
      <c r="F92" s="87"/>
      <c r="G92" s="270"/>
      <c r="H92" s="23"/>
      <c r="I92" s="25"/>
      <c r="J92" s="24"/>
      <c r="K92" s="93"/>
      <c r="L92" s="104"/>
      <c r="M92" s="249"/>
    </row>
    <row r="93" spans="1:13" ht="18.95" customHeight="1">
      <c r="A93" s="258" t="s">
        <v>86</v>
      </c>
      <c r="B93" s="263"/>
      <c r="C93" s="261" t="str">
        <f>JL!L23</f>
        <v>PEČENÁ SVÁTEČNÍ VINÁ KLOBÁSA, BRAMBOROVÁ KAŠE S MÁSLEM, PEČENÉ CIBULOVÉ KROUŽKY S MEDEM</v>
      </c>
      <c r="D93" s="194"/>
      <c r="E93" s="95" t="s">
        <v>31</v>
      </c>
      <c r="F93" s="87"/>
      <c r="G93" s="262"/>
      <c r="H93" s="23"/>
      <c r="I93" s="27"/>
      <c r="J93" s="24"/>
      <c r="K93" s="93"/>
      <c r="L93" s="104"/>
      <c r="M93" s="249"/>
    </row>
    <row r="94" spans="1:13" ht="18.95" customHeight="1">
      <c r="A94" s="258" t="s">
        <v>85</v>
      </c>
      <c r="B94" s="263"/>
      <c r="C94" s="261" t="str">
        <f>JL!L27</f>
        <v>DOMÁCÍ HOUBOVÝ KUBA, SALÁT Z KYSANÉHO ZELÍ</v>
      </c>
      <c r="D94" s="194"/>
      <c r="E94" s="256" t="s">
        <v>31</v>
      </c>
      <c r="F94" s="87"/>
      <c r="G94" s="262"/>
      <c r="H94" s="23"/>
      <c r="I94" s="27"/>
      <c r="J94" s="24"/>
      <c r="K94" s="192"/>
      <c r="L94" s="99"/>
      <c r="M94" s="194"/>
    </row>
    <row r="95" spans="1:13" ht="18.95" customHeight="1">
      <c r="A95" s="258" t="s">
        <v>128</v>
      </c>
      <c r="B95" s="190"/>
      <c r="C95" s="261" t="s">
        <v>129</v>
      </c>
      <c r="D95" s="194"/>
      <c r="E95" s="256" t="s">
        <v>31</v>
      </c>
      <c r="F95" s="87"/>
      <c r="G95" s="262"/>
      <c r="H95" s="23"/>
      <c r="I95" s="27"/>
      <c r="J95" s="24"/>
      <c r="K95" s="93"/>
      <c r="L95" s="104"/>
      <c r="M95" s="249"/>
    </row>
    <row r="96" spans="1:13" ht="18.95" customHeight="1">
      <c r="A96" s="264"/>
      <c r="B96" s="265"/>
      <c r="C96" s="592"/>
      <c r="D96" s="593"/>
      <c r="E96" s="256"/>
      <c r="F96" s="21"/>
      <c r="G96" s="262"/>
      <c r="H96" s="23"/>
      <c r="I96" s="27"/>
      <c r="J96" s="24"/>
      <c r="K96" s="192"/>
      <c r="L96" s="99"/>
      <c r="M96" s="194"/>
    </row>
    <row r="97" spans="1:13" ht="18.95" customHeight="1">
      <c r="A97" s="247"/>
      <c r="B97" s="93"/>
      <c r="C97" s="247"/>
      <c r="D97" s="194"/>
      <c r="E97" s="256"/>
      <c r="F97" s="21"/>
      <c r="G97" s="266"/>
      <c r="H97" s="23"/>
      <c r="I97" s="27"/>
      <c r="J97" s="24"/>
      <c r="K97" s="93"/>
      <c r="L97" s="104"/>
      <c r="M97" s="249"/>
    </row>
    <row r="98" spans="1:13" ht="18.95" customHeight="1">
      <c r="A98" s="247"/>
      <c r="B98" s="192"/>
      <c r="C98" s="271"/>
      <c r="D98" s="267"/>
      <c r="E98" s="256"/>
      <c r="F98" s="21"/>
      <c r="G98" s="266"/>
      <c r="H98" s="23"/>
      <c r="I98" s="25"/>
      <c r="J98" s="24"/>
      <c r="K98" s="192"/>
      <c r="L98" s="99"/>
      <c r="M98" s="194"/>
    </row>
    <row r="99" spans="1:13" ht="36" customHeight="1">
      <c r="A99" s="255"/>
      <c r="B99" s="93"/>
      <c r="C99" s="247"/>
      <c r="D99" s="194"/>
      <c r="E99" s="256"/>
      <c r="F99" s="21"/>
      <c r="G99" s="266"/>
      <c r="H99" s="23"/>
      <c r="I99" s="25"/>
      <c r="J99" s="24"/>
      <c r="K99" s="192"/>
      <c r="L99" s="99"/>
      <c r="M99" s="194"/>
    </row>
    <row r="100" spans="1:13" ht="18.95" customHeight="1">
      <c r="A100" s="247"/>
      <c r="B100" s="192"/>
      <c r="C100" s="247"/>
      <c r="D100" s="194"/>
      <c r="E100" s="256"/>
      <c r="F100" s="21"/>
      <c r="G100" s="266"/>
      <c r="H100" s="23"/>
      <c r="I100" s="27"/>
      <c r="J100" s="24"/>
      <c r="K100" s="93"/>
      <c r="L100" s="104"/>
      <c r="M100" s="249"/>
    </row>
    <row r="101" spans="1:13" ht="18.95" customHeight="1">
      <c r="A101" s="247"/>
      <c r="B101" s="192"/>
      <c r="C101" s="247"/>
      <c r="D101" s="194"/>
      <c r="E101" s="256"/>
      <c r="F101" s="21"/>
      <c r="G101" s="266"/>
      <c r="H101" s="23"/>
      <c r="I101" s="25"/>
      <c r="J101" s="24"/>
      <c r="K101" s="192"/>
      <c r="L101" s="99"/>
      <c r="M101" s="194"/>
    </row>
    <row r="102" spans="1:13" ht="18.95" customHeight="1">
      <c r="A102" s="247"/>
      <c r="B102" s="192"/>
      <c r="C102" s="247"/>
      <c r="D102" s="192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9"/>
    </row>
    <row r="104" spans="1:13">
      <c r="A104" s="247" t="s">
        <v>44</v>
      </c>
      <c r="B104" s="192"/>
      <c r="C104" s="192"/>
      <c r="D104" s="192"/>
      <c r="E104" s="192"/>
      <c r="F104" s="192"/>
      <c r="G104" s="192"/>
      <c r="H104" s="268"/>
      <c r="I104" s="192"/>
      <c r="J104" s="192"/>
      <c r="K104" s="192"/>
      <c r="L104" s="192"/>
      <c r="M104" s="194"/>
    </row>
    <row r="105" spans="1:13">
      <c r="A105" s="247" t="s">
        <v>33</v>
      </c>
      <c r="B105" s="192"/>
      <c r="C105" s="192"/>
      <c r="D105" s="192"/>
      <c r="E105" s="192"/>
      <c r="F105" s="192"/>
      <c r="G105" s="192" t="s">
        <v>34</v>
      </c>
      <c r="H105" s="192"/>
      <c r="I105" s="192"/>
      <c r="J105" s="192" t="s">
        <v>35</v>
      </c>
      <c r="K105" s="192"/>
      <c r="L105" s="192"/>
      <c r="M105" s="194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173</v>
      </c>
      <c r="K106" s="93"/>
      <c r="L106" s="93"/>
      <c r="M106" s="249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94" t="s">
        <v>49</v>
      </c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6"/>
    </row>
    <row r="109" spans="1:13" ht="35.1" customHeight="1">
      <c r="A109" s="243" t="s">
        <v>41</v>
      </c>
      <c r="B109" s="43"/>
      <c r="C109" s="43"/>
      <c r="D109" s="43"/>
      <c r="E109" s="43"/>
      <c r="F109" s="43"/>
      <c r="G109" s="44"/>
      <c r="H109" s="244" t="s">
        <v>11</v>
      </c>
      <c r="I109" s="45">
        <f>I82+1</f>
        <v>45646</v>
      </c>
      <c r="J109" s="43"/>
      <c r="K109" s="43"/>
      <c r="L109" s="43"/>
      <c r="M109" s="245"/>
    </row>
    <row r="110" spans="1:13" ht="16.5" customHeight="1">
      <c r="A110" s="246" t="s">
        <v>12</v>
      </c>
      <c r="B110" s="192"/>
      <c r="C110" s="194"/>
      <c r="D110" s="247" t="s">
        <v>13</v>
      </c>
      <c r="E110" s="192"/>
      <c r="F110" s="192"/>
      <c r="G110" s="192"/>
      <c r="H110" s="246" t="s">
        <v>14</v>
      </c>
      <c r="I110" s="248" t="s">
        <v>43</v>
      </c>
      <c r="J110" s="192"/>
      <c r="K110" s="192"/>
      <c r="L110" s="192"/>
      <c r="M110" s="194"/>
    </row>
    <row r="111" spans="1:13" ht="16.5" customHeight="1">
      <c r="A111" s="47" t="s">
        <v>15</v>
      </c>
      <c r="B111" s="48"/>
      <c r="C111" s="194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249"/>
      <c r="E112" s="93"/>
      <c r="F112" s="11"/>
      <c r="G112" s="93"/>
      <c r="H112" s="93"/>
      <c r="I112" s="93"/>
      <c r="J112" s="93"/>
      <c r="K112" s="249"/>
      <c r="L112" s="50"/>
      <c r="M112" s="249"/>
    </row>
    <row r="113" spans="1:13" ht="18" customHeight="1">
      <c r="A113" s="250"/>
      <c r="B113" s="43"/>
      <c r="C113" s="251" t="s">
        <v>16</v>
      </c>
      <c r="D113" s="245"/>
      <c r="E113" s="51" t="s">
        <v>17</v>
      </c>
      <c r="F113" s="252" t="s">
        <v>18</v>
      </c>
      <c r="G113" s="43" t="s">
        <v>19</v>
      </c>
      <c r="H113" s="43"/>
      <c r="I113" s="15" t="s">
        <v>20</v>
      </c>
      <c r="J113" s="15" t="s">
        <v>21</v>
      </c>
      <c r="K113" s="245"/>
      <c r="L113" s="247" t="s">
        <v>22</v>
      </c>
      <c r="M113" s="194"/>
    </row>
    <row r="114" spans="1:13" ht="15.75" customHeight="1">
      <c r="A114" s="52"/>
      <c r="B114" s="93"/>
      <c r="C114" s="50"/>
      <c r="D114" s="249"/>
      <c r="E114" s="95" t="s">
        <v>23</v>
      </c>
      <c r="F114" s="11"/>
      <c r="G114" s="253" t="s">
        <v>24</v>
      </c>
      <c r="H114" s="51" t="s">
        <v>5</v>
      </c>
      <c r="I114" s="15" t="s">
        <v>25</v>
      </c>
      <c r="J114" s="17" t="s">
        <v>26</v>
      </c>
      <c r="K114" s="249"/>
      <c r="L114" s="95" t="s">
        <v>27</v>
      </c>
      <c r="M114" s="254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255">
        <v>1</v>
      </c>
      <c r="B116" s="256"/>
      <c r="C116" s="255">
        <v>2</v>
      </c>
      <c r="D116" s="257"/>
      <c r="E116" s="256">
        <v>3</v>
      </c>
      <c r="F116" s="21">
        <v>4</v>
      </c>
      <c r="G116" s="256">
        <v>5</v>
      </c>
      <c r="H116" s="21">
        <v>6</v>
      </c>
      <c r="I116" s="21">
        <v>7</v>
      </c>
      <c r="J116" s="21">
        <v>8</v>
      </c>
      <c r="K116" s="256"/>
      <c r="L116" s="21">
        <v>9</v>
      </c>
      <c r="M116" s="257">
        <v>10</v>
      </c>
    </row>
    <row r="117" spans="1:13" ht="18.95" customHeight="1">
      <c r="A117" s="258" t="s">
        <v>59</v>
      </c>
      <c r="B117" s="259"/>
      <c r="C117" s="269" t="str">
        <f>JL!O12</f>
        <v>Čirá čočková se zeleninou</v>
      </c>
      <c r="D117" s="194"/>
      <c r="E117" s="256" t="s">
        <v>31</v>
      </c>
      <c r="F117" s="87"/>
      <c r="G117" s="260"/>
      <c r="H117" s="23"/>
      <c r="I117" s="23"/>
      <c r="J117" s="24"/>
      <c r="K117" s="93"/>
      <c r="L117" s="99"/>
      <c r="M117" s="249"/>
    </row>
    <row r="118" spans="1:13" ht="18.95" customHeight="1">
      <c r="A118" s="258" t="s">
        <v>60</v>
      </c>
      <c r="B118" s="259"/>
      <c r="C118" s="247" t="str">
        <f>JL!O15</f>
        <v>Gulášová ze sojového masa</v>
      </c>
      <c r="D118" s="194"/>
      <c r="E118" s="95" t="s">
        <v>31</v>
      </c>
      <c r="F118" s="87"/>
      <c r="G118" s="100"/>
      <c r="H118" s="23"/>
      <c r="I118" s="25"/>
      <c r="J118" s="24"/>
      <c r="K118" s="192"/>
      <c r="L118" s="99"/>
      <c r="M118" s="194"/>
    </row>
    <row r="119" spans="1:13" ht="18.95" customHeight="1">
      <c r="A119" s="258" t="s">
        <v>84</v>
      </c>
      <c r="B119" s="188"/>
      <c r="C119" s="261" t="str">
        <f>JL!O19</f>
        <v>Dušená vepřová kýta na paprice, houskové knedlíky</v>
      </c>
      <c r="D119" s="194"/>
      <c r="E119" s="256" t="s">
        <v>31</v>
      </c>
      <c r="F119" s="87"/>
      <c r="G119" s="262"/>
      <c r="H119" s="23"/>
      <c r="I119" s="25"/>
      <c r="J119" s="24"/>
      <c r="K119" s="93"/>
      <c r="L119" s="104"/>
      <c r="M119" s="249"/>
    </row>
    <row r="120" spans="1:13" ht="18.95" customHeight="1">
      <c r="A120" s="258" t="s">
        <v>86</v>
      </c>
      <c r="B120" s="263"/>
      <c r="C120" s="261" t="str">
        <f>JL!O23</f>
        <v>Milánské špagety z vepřového masa s rajčaty a bylinkami, sýr strouhaný</v>
      </c>
      <c r="D120" s="194"/>
      <c r="E120" s="95" t="s">
        <v>31</v>
      </c>
      <c r="F120" s="87"/>
      <c r="G120" s="262"/>
      <c r="H120" s="23"/>
      <c r="I120" s="25"/>
      <c r="J120" s="24"/>
      <c r="K120" s="192"/>
      <c r="L120" s="99"/>
      <c r="M120" s="194"/>
    </row>
    <row r="121" spans="1:13" ht="18.95" customHeight="1">
      <c r="A121" s="258" t="s">
        <v>85</v>
      </c>
      <c r="B121" s="263"/>
      <c r="C121" s="261" t="str">
        <f>JL!O27</f>
        <v xml:space="preserve">Zapečené smetanové brambory se sýrem, červenou cibulí a restovaným pórkem </v>
      </c>
      <c r="D121" s="194"/>
      <c r="E121" s="256" t="s">
        <v>31</v>
      </c>
      <c r="F121" s="87"/>
      <c r="G121" s="262"/>
      <c r="H121" s="23"/>
      <c r="I121" s="27"/>
      <c r="J121" s="24"/>
      <c r="K121" s="192"/>
      <c r="L121" s="99"/>
      <c r="M121" s="194"/>
    </row>
    <row r="122" spans="1:13" ht="18.95" customHeight="1">
      <c r="A122" s="258" t="s">
        <v>128</v>
      </c>
      <c r="B122" s="190"/>
      <c r="C122" s="261" t="s">
        <v>129</v>
      </c>
      <c r="D122" s="194"/>
      <c r="E122" s="256" t="s">
        <v>31</v>
      </c>
      <c r="F122" s="87"/>
      <c r="G122" s="262"/>
      <c r="H122" s="23"/>
      <c r="I122" s="27"/>
      <c r="J122" s="24"/>
      <c r="K122" s="93"/>
      <c r="L122" s="104"/>
      <c r="M122" s="249"/>
    </row>
    <row r="123" spans="1:13" ht="18.95" customHeight="1">
      <c r="A123" s="264"/>
      <c r="B123" s="265"/>
      <c r="C123" s="592"/>
      <c r="D123" s="593"/>
      <c r="E123" s="256"/>
      <c r="F123" s="21"/>
      <c r="G123" s="262"/>
      <c r="H123" s="23"/>
      <c r="I123" s="27"/>
      <c r="J123" s="24"/>
      <c r="K123" s="192"/>
      <c r="L123" s="99"/>
      <c r="M123" s="194"/>
    </row>
    <row r="124" spans="1:13" ht="18.95" customHeight="1">
      <c r="A124" s="247"/>
      <c r="B124" s="93"/>
      <c r="C124" s="247"/>
      <c r="D124" s="194"/>
      <c r="E124" s="256"/>
      <c r="F124" s="21"/>
      <c r="G124" s="266"/>
      <c r="H124" s="23"/>
      <c r="I124" s="27"/>
      <c r="J124" s="24"/>
      <c r="K124" s="93"/>
      <c r="L124" s="104"/>
      <c r="M124" s="249"/>
    </row>
    <row r="125" spans="1:13" ht="18.95" customHeight="1">
      <c r="A125" s="247"/>
      <c r="B125" s="192"/>
      <c r="C125" s="271"/>
      <c r="D125" s="267"/>
      <c r="E125" s="256"/>
      <c r="F125" s="21"/>
      <c r="G125" s="266"/>
      <c r="H125" s="23"/>
      <c r="I125" s="25"/>
      <c r="J125" s="24"/>
      <c r="K125" s="192"/>
      <c r="L125" s="99"/>
      <c r="M125" s="194"/>
    </row>
    <row r="126" spans="1:13" ht="36" customHeight="1">
      <c r="A126" s="255"/>
      <c r="B126" s="93"/>
      <c r="C126" s="247"/>
      <c r="D126" s="194"/>
      <c r="E126" s="256"/>
      <c r="F126" s="21"/>
      <c r="G126" s="266"/>
      <c r="H126" s="23"/>
      <c r="I126" s="25"/>
      <c r="J126" s="24"/>
      <c r="K126" s="192"/>
      <c r="L126" s="99"/>
      <c r="M126" s="194"/>
    </row>
    <row r="127" spans="1:13" ht="18.95" customHeight="1">
      <c r="A127" s="247"/>
      <c r="B127" s="192"/>
      <c r="C127" s="247"/>
      <c r="D127" s="194"/>
      <c r="E127" s="256"/>
      <c r="F127" s="21"/>
      <c r="G127" s="266"/>
      <c r="H127" s="23"/>
      <c r="I127" s="27"/>
      <c r="J127" s="24"/>
      <c r="K127" s="93"/>
      <c r="L127" s="104"/>
      <c r="M127" s="249"/>
    </row>
    <row r="128" spans="1:13" ht="18.95" customHeight="1">
      <c r="A128" s="247"/>
      <c r="B128" s="192"/>
      <c r="C128" s="247"/>
      <c r="D128" s="194"/>
      <c r="E128" s="256"/>
      <c r="F128" s="21"/>
      <c r="G128" s="266"/>
      <c r="H128" s="23"/>
      <c r="I128" s="25"/>
      <c r="J128" s="24"/>
      <c r="K128" s="192"/>
      <c r="L128" s="99"/>
      <c r="M128" s="194"/>
    </row>
    <row r="129" spans="1:13" ht="18.95" customHeight="1">
      <c r="A129" s="247"/>
      <c r="B129" s="192"/>
      <c r="C129" s="247"/>
      <c r="D129" s="192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9"/>
    </row>
    <row r="131" spans="1:13">
      <c r="A131" s="247" t="s">
        <v>44</v>
      </c>
      <c r="B131" s="192"/>
      <c r="C131" s="192"/>
      <c r="D131" s="192"/>
      <c r="E131" s="192"/>
      <c r="F131" s="192"/>
      <c r="G131" s="192"/>
      <c r="H131" s="268"/>
      <c r="I131" s="192"/>
      <c r="J131" s="192"/>
      <c r="K131" s="192"/>
      <c r="L131" s="192"/>
      <c r="M131" s="194"/>
    </row>
    <row r="132" spans="1:13">
      <c r="A132" s="247" t="s">
        <v>33</v>
      </c>
      <c r="B132" s="192"/>
      <c r="C132" s="192"/>
      <c r="D132" s="192"/>
      <c r="E132" s="192"/>
      <c r="F132" s="192"/>
      <c r="G132" s="192" t="s">
        <v>34</v>
      </c>
      <c r="H132" s="192"/>
      <c r="I132" s="192"/>
      <c r="J132" s="192" t="s">
        <v>35</v>
      </c>
      <c r="K132" s="192"/>
      <c r="L132" s="192"/>
      <c r="M132" s="194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173</v>
      </c>
      <c r="K133" s="93"/>
      <c r="L133" s="93"/>
      <c r="M133" s="249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94" t="s">
        <v>49</v>
      </c>
      <c r="B135" s="595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6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AEROSOL Jídelníček</vt:lpstr>
      <vt:lpstr>JL ŠKOLKA</vt:lpstr>
      <vt:lpstr>ŠKOLKA PLÁNY PROPOČTY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2024-11-14T14:01:51Z</cp:lastPrinted>
  <dcterms:created xsi:type="dcterms:W3CDTF">2007-05-11T12:07:22Z</dcterms:created>
  <dcterms:modified xsi:type="dcterms:W3CDTF">2024-11-15T11:49:08Z</dcterms:modified>
</cp:coreProperties>
</file>