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9.- 20. 2024 - (sešity 1 a 2) od 6.5.2024 SVÁTEK\školka\"/>
    </mc:Choice>
  </mc:AlternateContent>
  <xr:revisionPtr revIDLastSave="0" documentId="13_ncr:1_{700780DD-BEA1-454A-94FF-1EB9158590BA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8" l="1"/>
  <c r="D11" i="48"/>
  <c r="E5" i="48"/>
  <c r="D5" i="48"/>
  <c r="H58" i="40"/>
  <c r="H47" i="40"/>
  <c r="H36" i="40"/>
  <c r="H25" i="40"/>
  <c r="H14" i="40"/>
  <c r="G58" i="40" l="1"/>
  <c r="G50" i="40" s="1"/>
  <c r="G36" i="40"/>
  <c r="O45" i="11" l="1"/>
  <c r="L45" i="11"/>
  <c r="F45" i="11"/>
  <c r="C45" i="11"/>
  <c r="O39" i="11"/>
  <c r="L39" i="11"/>
  <c r="F39" i="11"/>
  <c r="C39" i="11"/>
  <c r="J58" i="40" l="1"/>
  <c r="J49" i="40" s="1"/>
  <c r="J47" i="40"/>
  <c r="J39" i="40" s="1"/>
  <c r="J36" i="40"/>
  <c r="J25" i="40"/>
  <c r="J14" i="40"/>
  <c r="J6" i="40" s="1"/>
  <c r="O57" i="40"/>
  <c r="O56" i="40"/>
  <c r="O55" i="40"/>
  <c r="O54" i="40"/>
  <c r="O53" i="40"/>
  <c r="O52" i="40"/>
  <c r="O51" i="40"/>
  <c r="O46" i="40"/>
  <c r="O45" i="40"/>
  <c r="O44" i="40"/>
  <c r="O43" i="40"/>
  <c r="O42" i="40"/>
  <c r="O41" i="40"/>
  <c r="O40" i="40"/>
  <c r="O35" i="40"/>
  <c r="O34" i="40"/>
  <c r="O33" i="40"/>
  <c r="O32" i="40"/>
  <c r="O31" i="40"/>
  <c r="O30" i="40"/>
  <c r="O29" i="40"/>
  <c r="O24" i="40"/>
  <c r="O23" i="40"/>
  <c r="O22" i="40"/>
  <c r="O21" i="40"/>
  <c r="O20" i="40"/>
  <c r="O19" i="40"/>
  <c r="O18" i="40"/>
  <c r="O13" i="40"/>
  <c r="E10" i="11"/>
  <c r="H10" i="11" s="1"/>
  <c r="K10" i="11" s="1"/>
  <c r="N10" i="11" s="1"/>
  <c r="J16" i="40" l="1"/>
  <c r="O49" i="40"/>
  <c r="O39" i="40"/>
  <c r="O27" i="40"/>
  <c r="C34" i="40"/>
  <c r="C16" i="40" l="1"/>
  <c r="C17" i="40"/>
  <c r="C18" i="40"/>
  <c r="C19" i="40"/>
  <c r="C20" i="40"/>
  <c r="C21" i="40"/>
  <c r="C22" i="40"/>
  <c r="C23" i="40"/>
  <c r="C27" i="40"/>
  <c r="C28" i="40"/>
  <c r="C29" i="40"/>
  <c r="C30" i="40"/>
  <c r="C31" i="40"/>
  <c r="C32" i="40"/>
  <c r="C33" i="40"/>
  <c r="C38" i="40"/>
  <c r="C39" i="40"/>
  <c r="C40" i="40"/>
  <c r="C41" i="40"/>
  <c r="C42" i="40"/>
  <c r="C43" i="40"/>
  <c r="C44" i="40"/>
  <c r="C45" i="40"/>
  <c r="B5" i="48" l="1"/>
  <c r="E15" i="48" l="1"/>
  <c r="E9" i="48"/>
  <c r="E21" i="48"/>
  <c r="E27" i="48"/>
  <c r="E33" i="48"/>
  <c r="E32" i="48"/>
  <c r="E31" i="48"/>
  <c r="E30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30" i="48"/>
  <c r="D26" i="48"/>
  <c r="D25" i="48"/>
  <c r="D24" i="48"/>
  <c r="D20" i="48"/>
  <c r="D19" i="48"/>
  <c r="D18" i="48"/>
  <c r="D14" i="48"/>
  <c r="D13" i="48"/>
  <c r="D12" i="48"/>
  <c r="D8" i="48"/>
  <c r="D7" i="48"/>
  <c r="D6" i="48"/>
  <c r="E23" i="48"/>
  <c r="E17" i="48"/>
  <c r="E29" i="48"/>
  <c r="D29" i="48"/>
  <c r="D23" i="48"/>
  <c r="D17" i="48"/>
  <c r="K14" i="40"/>
  <c r="N58" i="40"/>
  <c r="L58" i="40"/>
  <c r="O50" i="40"/>
  <c r="N47" i="40"/>
  <c r="L47" i="40"/>
  <c r="G47" i="40"/>
  <c r="G38" i="40" s="1"/>
  <c r="N36" i="40"/>
  <c r="L36" i="40"/>
  <c r="O28" i="40"/>
  <c r="N25" i="40"/>
  <c r="L25" i="40"/>
  <c r="G25" i="40"/>
  <c r="G17" i="40" s="1"/>
  <c r="O17" i="40" s="1"/>
  <c r="N14" i="40"/>
  <c r="M14" i="40"/>
  <c r="L14" i="40"/>
  <c r="G14" i="40"/>
  <c r="G5" i="40" s="1"/>
  <c r="O12" i="40"/>
  <c r="O11" i="40"/>
  <c r="O10" i="40"/>
  <c r="O9" i="40"/>
  <c r="O8" i="40"/>
  <c r="O7" i="40"/>
  <c r="O38" i="40" l="1"/>
  <c r="O16" i="40"/>
  <c r="O36" i="40"/>
  <c r="O6" i="40"/>
  <c r="O14" i="40"/>
  <c r="O58" i="40"/>
  <c r="O47" i="40"/>
  <c r="O25" i="40"/>
  <c r="J4" i="45"/>
  <c r="H4" i="45"/>
  <c r="F4" i="45"/>
  <c r="D4" i="45"/>
  <c r="B4" i="45"/>
  <c r="B11" i="48" l="1"/>
  <c r="B17" i="48" l="1"/>
  <c r="A5" i="48"/>
  <c r="A11" i="48" s="1"/>
  <c r="A17" i="48" l="1"/>
  <c r="B23" i="48"/>
  <c r="B29" i="48" l="1"/>
  <c r="A29" i="48" s="1"/>
  <c r="A23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H61" i="40"/>
  <c r="H62" i="40" s="1"/>
  <c r="I61" i="40"/>
  <c r="I62" i="40" s="1"/>
  <c r="K61" i="40"/>
  <c r="K62" i="40" s="1"/>
  <c r="M61" i="40"/>
  <c r="E62" i="40"/>
  <c r="M62" i="40"/>
  <c r="D61" i="40" l="1"/>
  <c r="D62" i="40" s="1"/>
  <c r="F61" i="40" l="1"/>
  <c r="F62" i="40" s="1"/>
  <c r="L60" i="40" l="1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N61" i="40"/>
  <c r="N62" i="40" s="1"/>
  <c r="D60" i="40"/>
  <c r="H60" i="40" l="1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  <c r="J61" i="40"/>
  <c r="J62" i="40" s="1"/>
  <c r="J60" i="40"/>
  <c r="O5" i="40"/>
</calcChain>
</file>

<file path=xl/sharedStrings.xml><?xml version="1.0" encoding="utf-8"?>
<sst xmlns="http://schemas.openxmlformats.org/spreadsheetml/2006/main" count="2163" uniqueCount="223">
  <si>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</si>
  <si>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</si>
  <si>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</si>
  <si>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</si>
  <si>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</si>
  <si>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</si>
  <si>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</si>
  <si>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</si>
  <si>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</si>
  <si>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</si>
  <si>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</si>
  <si>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</si>
  <si>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</si>
  <si>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</si>
  <si>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</si>
  <si>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</si>
  <si>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</si>
  <si>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</si>
  <si>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</si>
  <si>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</si>
  <si>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</si>
  <si>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</si>
  <si>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</si>
  <si>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</si>
  <si>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</si>
  <si>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</si>
  <si>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</si>
  <si>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</si>
  <si>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</si>
  <si>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</si>
  <si>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</si>
  <si>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</si>
  <si>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</si>
  <si>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</si>
  <si>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</si>
  <si>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</si>
  <si>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</si>
  <si>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</si>
  <si>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</si>
  <si>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</si>
  <si>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</si>
  <si>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</si>
  <si>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</si>
  <si>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</si>
  <si>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</si>
  <si>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</si>
  <si>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</si>
  <si>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</si>
  <si>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</si>
  <si>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</si>
  <si>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</si>
  <si>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</si>
  <si>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</si>
  <si>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</si>
  <si>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</si>
  <si>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</si>
  <si>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</si>
  <si>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</si>
  <si>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</si>
  <si>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</si>
  <si>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</si>
  <si>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</si>
  <si>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</si>
  <si>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</si>
  <si>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</si>
  <si>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</si>
  <si>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</si>
  <si>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</si>
  <si>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</si>
  <si>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</si>
  <si>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</si>
  <si>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</si>
  <si>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</si>
  <si>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</si>
  <si>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</si>
  <si>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</si>
  <si>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</si>
  <si>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</si>
  <si>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</si>
  <si>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</si>
  <si>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</si>
  <si>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</si>
  <si>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</si>
  <si>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</si>
  <si>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</si>
  <si>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</si>
  <si>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</si>
  <si>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</si>
  <si>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</si>
  <si>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</si>
  <si>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</si>
  <si>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</si>
  <si>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</si>
  <si>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</si>
  <si>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</si>
  <si>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</si>
  <si>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</si>
  <si>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</si>
  <si>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</si>
  <si>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</si>
  <si>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</si>
  <si>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</si>
  <si>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</si>
  <si>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</si>
  <si>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</si>
  <si>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</si>
  <si>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</si>
  <si>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</si>
  <si>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</si>
  <si>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</si>
  <si>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</si>
  <si>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</si>
  <si>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</si>
  <si>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</si>
  <si>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</si>
  <si>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</si>
  <si>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</si>
  <si>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</si>
  <si>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</si>
  <si>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</si>
  <si>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</si>
  <si>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</si>
  <si>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</si>
  <si>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</si>
  <si>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</si>
  <si>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</si>
  <si>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DOPOLEDNÍ SVAČINKA</t>
  </si>
  <si>
    <t>1a,3,7</t>
  </si>
  <si>
    <t>ODPOLEDNÍ SVAČINKA</t>
  </si>
  <si>
    <t>1a,7</t>
  </si>
  <si>
    <t>1.</t>
  </si>
  <si>
    <t>1a,3,9</t>
  </si>
  <si>
    <t>1a,3,7,9</t>
  </si>
  <si>
    <t>2.</t>
  </si>
  <si>
    <t>1a,3,10</t>
  </si>
  <si>
    <t>3.</t>
  </si>
  <si>
    <t>4.</t>
  </si>
  <si>
    <t>1a,7,9</t>
  </si>
  <si>
    <t>STUDENÁ JÍDLA AEROSOL</t>
  </si>
  <si>
    <t>4,9,3</t>
  </si>
  <si>
    <t>1a,3,4,7</t>
  </si>
  <si>
    <t>5. svačinky</t>
  </si>
  <si>
    <t>1a,1c,1d,7</t>
  </si>
  <si>
    <t>Polévka</t>
  </si>
  <si>
    <t>Slepičí vývar s rýží a hráškem</t>
  </si>
  <si>
    <t>Hovězí vývar s masem a vlasovými nudlemi</t>
  </si>
  <si>
    <t>Hovězí vývar s fritátovými nudlemi a zeleninou</t>
  </si>
  <si>
    <t>Drůbeží vývar s krupicovými noky</t>
  </si>
  <si>
    <t>Cena jídla:</t>
  </si>
  <si>
    <t>Zeleninový krém</t>
  </si>
  <si>
    <t>Gulášová polévka</t>
  </si>
  <si>
    <t>Květáková krémová se smetanou</t>
  </si>
  <si>
    <t>Hrachová</t>
  </si>
  <si>
    <t>1a,9</t>
  </si>
  <si>
    <t>1a, 6, 9</t>
  </si>
  <si>
    <t>Hlavní jídlo</t>
  </si>
  <si>
    <t>Burgundská hovězí pečeně na červeném víně, houskové knedlíky (hovězí, mouka, cukr, ocet, protlak, sůl, pepř, slanina, víno)</t>
  </si>
  <si>
    <t>1a, 3, 6,7,12</t>
  </si>
  <si>
    <t>1a,3,7,12</t>
  </si>
  <si>
    <t>Bramborové šišky s mákem, přepuštěné máslo, mléko (brambory, mouka, vejce, máslo, mák, cukr, voda)</t>
  </si>
  <si>
    <t>1a, 3, 12, 7</t>
  </si>
  <si>
    <t>Jídlo na objednávku</t>
  </si>
  <si>
    <t>320g  Zeleninový talíř s tuňákem</t>
  </si>
  <si>
    <t>330g Zeleninový talíř trhané vepřové maso</t>
  </si>
  <si>
    <t>330g Zeleninový talíř s  kousky hermelínu</t>
  </si>
  <si>
    <t>340g Zeleninový talíř, pečná treska na bylinkách</t>
  </si>
  <si>
    <t>9,4,7</t>
  </si>
  <si>
    <t>Bramborový guláš s uzeninou, chléb (cibule, paprika, uzenina, česnek, majoránka, mouka, pepř, kmín, sůl)</t>
  </si>
  <si>
    <t>1a,6,1b,1d</t>
  </si>
  <si>
    <t>Přírodní kuřecí steak , smažené bramborové hranolky, tatarská omáčka</t>
  </si>
  <si>
    <t>Vepřová kapsa plněná žampiony, šunkou a slaninou, smažené bramborové rösties</t>
  </si>
  <si>
    <t>1a,7,3</t>
  </si>
  <si>
    <t>1a,3,7,6,10</t>
  </si>
  <si>
    <t>Šumavská vepřová plec dušená se zeleninou, houskové knedlíky (vepř. maso, zelenina, okurky, slanina, cibule, mouka, cukr, smetana)</t>
  </si>
  <si>
    <t>1a,3,6,7,9</t>
  </si>
  <si>
    <t>Zapečené těstoviny s krůtím masem a zeleninou a sýrem (krůtí maso, těstoviny, cibule,sůl, pepř, vejce, smetana, zelenina, sýr)</t>
  </si>
  <si>
    <t>Pečený bramborák (2 ks), zelný salát s krájenou paprikou a cibulí</t>
  </si>
  <si>
    <t>1a,3,7,10</t>
  </si>
  <si>
    <t>Pečená krkovička na slanině, šťouchané brambory s cibulkou</t>
  </si>
  <si>
    <t>1a,7,9,10,12,4</t>
  </si>
  <si>
    <t>Špecle se sýrem - Käsespätzle (bramborové těstoviny "špecle", smažená cibulka, sůl, směs strouhaných sůrů s pažitkou)</t>
  </si>
  <si>
    <t>Chléb s ochuceným pomazánkovým máslem a pažitkou</t>
  </si>
  <si>
    <t>Veka s máslem a šlehaným medem, mléko</t>
  </si>
  <si>
    <t>Houska s máslem a ovocnou pomazánkou (džem)</t>
  </si>
  <si>
    <t>Rybičková pomazánka, chléb</t>
  </si>
  <si>
    <t>1a,7,6,3, (med!)</t>
  </si>
  <si>
    <t>1a,7,12</t>
  </si>
  <si>
    <t>1a,1c,1d,4,10,3</t>
  </si>
  <si>
    <t>Tuňáková pomazánka s rohlíkem, zelenina</t>
  </si>
  <si>
    <t>Obložený chléb se šunkou, zelenina</t>
  </si>
  <si>
    <t>Tmavý toastový chléb se salámovou pomazánkou, zelenina</t>
  </si>
  <si>
    <t>Pudinkový dezert, piškoty, ovoce</t>
  </si>
  <si>
    <t>Hovězí španělský ptáček, dušená rýže (plněný závitek okurkou, vejcem, uzeninou a slaninou)</t>
  </si>
  <si>
    <t>1a,3,6,10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</si>
  <si>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19. týden 2024</t>
    </r>
  </si>
  <si>
    <t>34246, 10008</t>
  </si>
  <si>
    <t>33520, 9992</t>
  </si>
  <si>
    <t>15621, 9992</t>
  </si>
  <si>
    <t>9878, 9993</t>
  </si>
  <si>
    <t>36817, 10007</t>
  </si>
  <si>
    <t>15382, 10101, 9867</t>
  </si>
  <si>
    <t>34973, 9994</t>
  </si>
  <si>
    <t>34168, 10020</t>
  </si>
  <si>
    <t>12112, 37486</t>
  </si>
  <si>
    <t>32874, 10004, 10088</t>
  </si>
  <si>
    <t>Smažený mletý jihočeský řízek z BIO masa se sýrem, bramborová kaše s máslem, okurka</t>
  </si>
  <si>
    <t>Zelené karí s kokosovým mlékem a zelelninou, jasmínová rýže</t>
  </si>
  <si>
    <t>Smažené kuřecí stripsy v křupavé strouhance, bramborový salát, citron</t>
  </si>
  <si>
    <t>1a,3,7,6,10,9</t>
  </si>
  <si>
    <t>STÁTNÍ SVÁTEK        NEVAŘÍ SE</t>
  </si>
  <si>
    <t>Pečené kachní stehno, dušené červené zelí, karlovarské knedlíky a bramborové knedlíky</t>
  </si>
  <si>
    <t>Kuřecí steak zapékaný se sušenými rajčaty, pečenou anglickou slaninou a sýrem gouda, smažené americké brambory</t>
  </si>
  <si>
    <t>1a,12,7</t>
  </si>
  <si>
    <t>34504, 11399</t>
  </si>
  <si>
    <t>33444, 9930, 11853</t>
  </si>
  <si>
    <t>32974, 35011</t>
  </si>
  <si>
    <t>STÁTNÍ SVÁTEK NEVAŘÍ SE</t>
  </si>
  <si>
    <t>KUŘECÍ SMAŽ. MEDA. S BRAMBOREM A CITR.</t>
  </si>
  <si>
    <t>DĚTI SMAŽ. ŘÍZ. S BRAMBORAMI</t>
  </si>
  <si>
    <t>Bramborové těstoviny "Špecle" se máslem a sýrem s pažitkou</t>
  </si>
  <si>
    <t>Bramborové šišky s mákem a cukrem, přepuštěné máslo, mléko</t>
  </si>
  <si>
    <t>Smažené kuřecí medailonky v křupavé strouhance, vařené brambory s máslem, citron</t>
  </si>
  <si>
    <t>Zapečené těstoviny s krůtím masem, zeleninou a sýrem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</si>
</sst>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8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sz val="9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4"/>
      <color rgb="FF7030A0"/>
      <name val="Arial CE"/>
      <charset val="238"/>
    </font>
    <font>
      <b/>
      <sz val="14"/>
      <color rgb="FFFF0000"/>
      <name val="Arial Narrow"/>
      <family val="2"/>
      <charset val="238"/>
    </font>
    <font>
      <i/>
      <sz val="10"/>
      <color theme="4"/>
      <name val="Arial CE"/>
      <charset val="238"/>
    </font>
    <font>
      <sz val="11"/>
      <color rgb="FF000000"/>
      <name val="Calibri"/>
      <family val="2"/>
    </font>
    <font>
      <b/>
      <sz val="9"/>
      <name val="Times New Roman CE"/>
      <family val="1"/>
      <charset val="238"/>
    </font>
    <font>
      <b/>
      <sz val="9"/>
      <name val="Arial CE"/>
      <family val="2"/>
      <charset val="238"/>
    </font>
    <font>
      <b/>
      <i/>
      <sz val="9"/>
      <color rgb="FFFF0000"/>
      <name val="Times New Roman CE"/>
      <family val="1"/>
      <charset val="238"/>
    </font>
    <font>
      <b/>
      <sz val="9"/>
      <name val="Arial CE"/>
      <charset val="238"/>
    </font>
    <font>
      <b/>
      <sz val="8"/>
      <color theme="1"/>
      <name val="Arial CE"/>
      <charset val="238"/>
    </font>
    <font>
      <b/>
      <sz val="13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  <font>
      <b/>
      <sz val="14"/>
      <color rgb="FFFF0000"/>
      <name val="Arial Narrow"/>
      <family val="2"/>
    </font>
    <font>
      <b/>
      <sz val="15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0"/>
      <color theme="3" tint="-0.249977111117893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b/>
      <i/>
      <u/>
      <sz val="9"/>
      <name val="Arial CE"/>
      <charset val="238"/>
    </font>
    <font>
      <b/>
      <i/>
      <sz val="9"/>
      <name val="Times New Roman CE"/>
      <family val="1"/>
      <charset val="238"/>
    </font>
    <font>
      <b/>
      <sz val="9"/>
      <color theme="3" tint="0.39997558519241921"/>
      <name val="Times New Roman CE"/>
      <family val="1"/>
      <charset val="238"/>
    </font>
    <font>
      <b/>
      <i/>
      <u/>
      <sz val="9"/>
      <name val="Times New Roman CE"/>
      <family val="1"/>
      <charset val="238"/>
    </font>
    <font>
      <b/>
      <i/>
      <sz val="9"/>
      <name val="Times New Roman CE"/>
      <charset val="238"/>
    </font>
    <font>
      <b/>
      <sz val="19"/>
      <color rgb="FFFF0000"/>
      <name val="Arial CE"/>
      <charset val="238"/>
    </font>
    <font>
      <b/>
      <sz val="11"/>
      <color rgb="FF7030A0"/>
      <name val="Arial"/>
      <family val="2"/>
      <charset val="238"/>
    </font>
    <font>
      <b/>
      <i/>
      <sz val="23"/>
      <color rgb="FF7030A0"/>
      <name val="Arial"/>
      <family val="2"/>
      <charset val="238"/>
    </font>
    <font>
      <b/>
      <sz val="8"/>
      <color rgb="FFFF0000"/>
      <name val="Arial Narrow"/>
      <family val="2"/>
      <charset val="238"/>
    </font>
    <font>
      <b/>
      <sz val="9"/>
      <color rgb="FF7030A0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557">
    <xf numFmtId="0" fontId="0" fillId="0" borderId="0"/>
    <xf numFmtId="164" fontId="30" fillId="0" borderId="0"/>
    <xf numFmtId="44" fontId="7" fillId="0" borderId="0" applyFont="0" applyFill="0" applyBorder="0" applyAlignment="0" applyProtection="0"/>
    <xf numFmtId="0" fontId="31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584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6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38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2" fillId="9" borderId="35" xfId="0" applyFont="1" applyFill="1" applyBorder="1" applyAlignment="1">
      <alignment horizontal="center" vertical="center" wrapText="1"/>
    </xf>
    <xf numFmtId="0" fontId="52" fillId="10" borderId="35" xfId="0" applyFont="1" applyFill="1" applyBorder="1" applyAlignment="1">
      <alignment horizontal="center" vertical="center" wrapText="1"/>
    </xf>
    <xf numFmtId="0" fontId="52" fillId="11" borderId="35" xfId="0" applyFont="1" applyFill="1" applyBorder="1" applyAlignment="1">
      <alignment horizontal="center" vertical="center" wrapText="1"/>
    </xf>
    <xf numFmtId="0" fontId="52" fillId="7" borderId="3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6" fillId="14" borderId="37" xfId="0" applyFont="1" applyFill="1" applyBorder="1" applyAlignment="1">
      <alignment horizontal="center" vertical="center" wrapText="1"/>
    </xf>
    <xf numFmtId="0" fontId="56" fillId="8" borderId="38" xfId="0" applyFont="1" applyFill="1" applyBorder="1" applyAlignment="1">
      <alignment horizontal="center" vertical="center" wrapText="1"/>
    </xf>
    <xf numFmtId="0" fontId="56" fillId="14" borderId="7" xfId="0" applyFont="1" applyFill="1" applyBorder="1" applyAlignment="1">
      <alignment horizontal="center" vertical="center" wrapText="1"/>
    </xf>
    <xf numFmtId="0" fontId="56" fillId="8" borderId="39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57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58" fillId="4" borderId="43" xfId="0" applyNumberFormat="1" applyFont="1" applyFill="1" applyBorder="1" applyAlignment="1">
      <alignment horizontal="center" vertical="center" wrapText="1"/>
    </xf>
    <xf numFmtId="166" fontId="58" fillId="4" borderId="44" xfId="0" applyNumberFormat="1" applyFont="1" applyFill="1" applyBorder="1" applyAlignment="1">
      <alignment horizontal="center" vertical="center" wrapText="1"/>
    </xf>
    <xf numFmtId="166" fontId="58" fillId="4" borderId="45" xfId="0" applyNumberFormat="1" applyFont="1" applyFill="1" applyBorder="1" applyAlignment="1">
      <alignment horizontal="center" vertical="center" wrapText="1"/>
    </xf>
    <xf numFmtId="166" fontId="58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8" borderId="47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>
      <alignment horizontal="center" vertical="center" wrapText="1"/>
    </xf>
    <xf numFmtId="0" fontId="56" fillId="8" borderId="48" xfId="0" applyFont="1" applyFill="1" applyBorder="1" applyAlignment="1">
      <alignment horizontal="center" vertical="center" wrapText="1"/>
    </xf>
    <xf numFmtId="0" fontId="57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7" fillId="0" borderId="24" xfId="65" applyFont="1" applyBorder="1" applyAlignment="1">
      <alignment horizontal="center" vertical="center"/>
    </xf>
    <xf numFmtId="0" fontId="47" fillId="0" borderId="23" xfId="65" applyFont="1" applyBorder="1" applyAlignment="1">
      <alignment horizontal="center" vertical="center"/>
    </xf>
    <xf numFmtId="0" fontId="45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6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5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47" fillId="0" borderId="17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47" fillId="0" borderId="56" xfId="65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61" fillId="8" borderId="52" xfId="0" applyNumberFormat="1" applyFont="1" applyFill="1" applyBorder="1" applyAlignment="1">
      <alignment horizontal="center"/>
    </xf>
    <xf numFmtId="0" fontId="47" fillId="8" borderId="52" xfId="65" applyFont="1" applyFill="1" applyBorder="1" applyAlignment="1">
      <alignment horizontal="center" vertical="center"/>
    </xf>
    <xf numFmtId="0" fontId="47" fillId="8" borderId="52" xfId="0" applyFont="1" applyFill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0" fontId="47" fillId="5" borderId="17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0" fillId="5" borderId="0" xfId="63" applyFont="1" applyFill="1"/>
    <xf numFmtId="0" fontId="64" fillId="8" borderId="52" xfId="0" applyFont="1" applyFill="1" applyBorder="1" applyAlignment="1">
      <alignment horizontal="center" vertical="center"/>
    </xf>
    <xf numFmtId="0" fontId="65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4" fillId="16" borderId="19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49" fillId="0" borderId="31" xfId="0" applyFont="1" applyBorder="1" applyAlignment="1">
      <alignment horizontal="center" vertical="center"/>
    </xf>
    <xf numFmtId="0" fontId="47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4" fillId="5" borderId="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4" fillId="19" borderId="52" xfId="0" applyFont="1" applyFill="1" applyBorder="1" applyAlignment="1">
      <alignment horizontal="center" vertical="center"/>
    </xf>
    <xf numFmtId="0" fontId="47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69" fillId="0" borderId="0" xfId="0" applyFont="1"/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4" fillId="2" borderId="30" xfId="6" applyNumberFormat="1" applyFont="1" applyFill="1" applyBorder="1"/>
    <xf numFmtId="0" fontId="41" fillId="2" borderId="30" xfId="6" applyFont="1" applyFill="1" applyBorder="1"/>
    <xf numFmtId="0" fontId="44" fillId="2" borderId="30" xfId="6" applyFont="1" applyFill="1" applyBorder="1"/>
    <xf numFmtId="0" fontId="44" fillId="5" borderId="53" xfId="6" applyFont="1" applyFill="1" applyBorder="1" applyAlignment="1">
      <alignment horizontal="left"/>
    </xf>
    <xf numFmtId="0" fontId="41" fillId="5" borderId="12" xfId="6" applyFont="1" applyFill="1" applyBorder="1"/>
    <xf numFmtId="0" fontId="44" fillId="5" borderId="0" xfId="6" applyFont="1" applyFill="1"/>
    <xf numFmtId="0" fontId="44" fillId="5" borderId="12" xfId="6" applyFont="1" applyFill="1" applyBorder="1"/>
    <xf numFmtId="0" fontId="41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14" fontId="9" fillId="17" borderId="53" xfId="0" applyNumberFormat="1" applyFont="1" applyFill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60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3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2" fillId="0" borderId="0" xfId="1782" applyFont="1"/>
    <xf numFmtId="0" fontId="8" fillId="0" borderId="0" xfId="1782" applyAlignment="1">
      <alignment vertical="center"/>
    </xf>
    <xf numFmtId="0" fontId="76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5" fillId="0" borderId="70" xfId="1782" applyFont="1" applyBorder="1" applyAlignment="1">
      <alignment horizontal="left" vertical="center" wrapText="1"/>
    </xf>
    <xf numFmtId="0" fontId="79" fillId="0" borderId="71" xfId="1782" applyFont="1" applyBorder="1" applyAlignment="1">
      <alignment horizontal="center" vertical="center" wrapText="1"/>
    </xf>
    <xf numFmtId="0" fontId="78" fillId="0" borderId="0" xfId="1782" applyFont="1" applyAlignment="1">
      <alignment vertical="center"/>
    </xf>
    <xf numFmtId="49" fontId="83" fillId="0" borderId="70" xfId="1782" applyNumberFormat="1" applyFont="1" applyBorder="1" applyAlignment="1">
      <alignment horizontal="center" vertical="center" wrapText="1"/>
    </xf>
    <xf numFmtId="0" fontId="86" fillId="0" borderId="71" xfId="1782" applyFont="1" applyBorder="1" applyAlignment="1">
      <alignment horizontal="center" vertical="center" wrapText="1"/>
    </xf>
    <xf numFmtId="0" fontId="83" fillId="0" borderId="0" xfId="1782" applyFont="1" applyAlignment="1">
      <alignment horizontal="center" vertical="center"/>
    </xf>
    <xf numFmtId="0" fontId="97" fillId="0" borderId="0" xfId="1782" applyFont="1" applyAlignment="1">
      <alignment vertical="center"/>
    </xf>
    <xf numFmtId="49" fontId="86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99" fillId="0" borderId="0" xfId="1782" applyFont="1"/>
    <xf numFmtId="0" fontId="101" fillId="0" borderId="0" xfId="1782" applyFont="1"/>
    <xf numFmtId="0" fontId="20" fillId="0" borderId="53" xfId="6" applyFont="1" applyBorder="1"/>
    <xf numFmtId="0" fontId="102" fillId="2" borderId="53" xfId="6" applyFont="1" applyFill="1" applyBorder="1"/>
    <xf numFmtId="0" fontId="64" fillId="8" borderId="78" xfId="63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4" fillId="8" borderId="81" xfId="63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07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3" fillId="22" borderId="17" xfId="0" applyFont="1" applyFill="1" applyBorder="1" applyAlignment="1">
      <alignment horizontal="left" vertical="center"/>
    </xf>
    <xf numFmtId="0" fontId="65" fillId="8" borderId="52" xfId="0" applyFont="1" applyFill="1" applyBorder="1" applyAlignment="1">
      <alignment horizontal="left" vertical="center"/>
    </xf>
    <xf numFmtId="0" fontId="66" fillId="4" borderId="1" xfId="0" applyFont="1" applyFill="1" applyBorder="1" applyAlignment="1">
      <alignment horizontal="left" vertical="center"/>
    </xf>
    <xf numFmtId="0" fontId="6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66" xfId="6" applyFill="1" applyBorder="1" applyAlignment="1">
      <alignment wrapText="1"/>
    </xf>
    <xf numFmtId="0" fontId="7" fillId="2" borderId="66" xfId="6" applyFill="1" applyBorder="1" applyAlignment="1">
      <alignment horizontal="left"/>
    </xf>
    <xf numFmtId="0" fontId="7" fillId="2" borderId="84" xfId="6" applyFill="1" applyBorder="1"/>
    <xf numFmtId="0" fontId="7" fillId="2" borderId="66" xfId="6" applyFill="1" applyBorder="1" applyAlignment="1">
      <alignment horizontal="center"/>
    </xf>
    <xf numFmtId="0" fontId="7" fillId="2" borderId="84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4" fillId="5" borderId="59" xfId="6" applyFont="1" applyFill="1" applyBorder="1" applyAlignment="1">
      <alignment horizontal="left"/>
    </xf>
    <xf numFmtId="0" fontId="41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4" fillId="5" borderId="60" xfId="6" applyFont="1" applyFill="1" applyBorder="1"/>
    <xf numFmtId="0" fontId="46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111" fillId="0" borderId="0" xfId="3555" applyFont="1"/>
    <xf numFmtId="0" fontId="112" fillId="0" borderId="0" xfId="3555" applyFont="1" applyAlignment="1">
      <alignment horizontal="center" vertical="center"/>
    </xf>
    <xf numFmtId="0" fontId="113" fillId="0" borderId="0" xfId="3555" applyFont="1" applyAlignment="1">
      <alignment horizontal="center" vertical="center" shrinkToFit="1"/>
    </xf>
    <xf numFmtId="0" fontId="114" fillId="0" borderId="0" xfId="3555" applyFont="1" applyAlignment="1">
      <alignment vertical="center" shrinkToFit="1"/>
    </xf>
    <xf numFmtId="0" fontId="110" fillId="0" borderId="0" xfId="3555" applyFont="1"/>
    <xf numFmtId="0" fontId="1" fillId="15" borderId="85" xfId="3555" applyFill="1" applyBorder="1"/>
    <xf numFmtId="0" fontId="1" fillId="0" borderId="85" xfId="3555" applyBorder="1"/>
    <xf numFmtId="0" fontId="115" fillId="0" borderId="0" xfId="3555" applyFont="1" applyAlignment="1">
      <alignment horizontal="center"/>
    </xf>
    <xf numFmtId="14" fontId="112" fillId="5" borderId="0" xfId="3555" applyNumberFormat="1" applyFont="1" applyFill="1" applyAlignment="1" applyProtection="1">
      <alignment horizontal="center" vertical="center" shrinkToFit="1"/>
      <protection locked="0"/>
    </xf>
    <xf numFmtId="0" fontId="113" fillId="9" borderId="59" xfId="3555" applyFont="1" applyFill="1" applyBorder="1" applyAlignment="1">
      <alignment horizontal="center" vertical="center"/>
    </xf>
    <xf numFmtId="0" fontId="114" fillId="5" borderId="85" xfId="3555" applyFont="1" applyFill="1" applyBorder="1" applyAlignment="1" applyProtection="1">
      <alignment vertical="center" shrinkToFit="1"/>
      <protection locked="0"/>
    </xf>
    <xf numFmtId="14" fontId="112" fillId="0" borderId="0" xfId="3555" applyNumberFormat="1" applyFont="1" applyAlignment="1">
      <alignment horizontal="center" vertical="center" shrinkToFit="1"/>
    </xf>
    <xf numFmtId="0" fontId="114" fillId="0" borderId="0" xfId="3555" applyFont="1" applyAlignment="1">
      <alignment horizontal="right" vertical="center" shrinkToFit="1"/>
    </xf>
    <xf numFmtId="14" fontId="117" fillId="0" borderId="0" xfId="3555" applyNumberFormat="1" applyFont="1" applyAlignment="1">
      <alignment horizontal="center" vertical="center" shrinkToFit="1"/>
    </xf>
    <xf numFmtId="0" fontId="113" fillId="0" borderId="0" xfId="3555" applyFont="1" applyAlignment="1">
      <alignment horizontal="center" vertical="center"/>
    </xf>
    <xf numFmtId="0" fontId="114" fillId="0" borderId="0" xfId="3555" applyFont="1" applyAlignment="1">
      <alignment horizontal="center" vertical="center" shrinkToFit="1"/>
    </xf>
    <xf numFmtId="0" fontId="118" fillId="5" borderId="0" xfId="0" applyFont="1" applyFill="1"/>
    <xf numFmtId="0" fontId="108" fillId="0" borderId="16" xfId="0" applyFont="1" applyBorder="1" applyAlignment="1" applyProtection="1">
      <alignment horizontal="center"/>
      <protection locked="0"/>
    </xf>
    <xf numFmtId="0" fontId="106" fillId="0" borderId="23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top" wrapText="1"/>
    </xf>
    <xf numFmtId="0" fontId="124" fillId="5" borderId="5" xfId="0" applyFont="1" applyFill="1" applyBorder="1" applyAlignment="1">
      <alignment horizontal="center"/>
    </xf>
    <xf numFmtId="0" fontId="126" fillId="8" borderId="83" xfId="0" applyFont="1" applyFill="1" applyBorder="1" applyAlignment="1">
      <alignment horizontal="center" vertical="center"/>
    </xf>
    <xf numFmtId="0" fontId="128" fillId="4" borderId="1" xfId="0" applyFont="1" applyFill="1" applyBorder="1" applyAlignment="1">
      <alignment horizontal="center" vertical="center"/>
    </xf>
    <xf numFmtId="0" fontId="45" fillId="16" borderId="19" xfId="0" applyFont="1" applyFill="1" applyBorder="1" applyAlignment="1">
      <alignment horizontal="center"/>
    </xf>
    <xf numFmtId="0" fontId="81" fillId="4" borderId="0" xfId="0" applyFont="1" applyFill="1" applyAlignment="1">
      <alignment horizontal="center"/>
    </xf>
    <xf numFmtId="0" fontId="81" fillId="0" borderId="0" xfId="0" applyFont="1"/>
    <xf numFmtId="0" fontId="33" fillId="4" borderId="0" xfId="0" applyFont="1" applyFill="1" applyAlignment="1">
      <alignment horizontal="center"/>
    </xf>
    <xf numFmtId="0" fontId="49" fillId="0" borderId="91" xfId="0" applyFont="1" applyBorder="1" applyAlignment="1">
      <alignment horizontal="center" vertical="center"/>
    </xf>
    <xf numFmtId="0" fontId="16" fillId="0" borderId="97" xfId="0" applyFont="1" applyBorder="1"/>
    <xf numFmtId="0" fontId="11" fillId="0" borderId="89" xfId="0" applyFont="1" applyBorder="1" applyAlignment="1" applyProtection="1">
      <alignment horizontal="center"/>
      <protection locked="0"/>
    </xf>
    <xf numFmtId="0" fontId="129" fillId="0" borderId="0" xfId="1782" applyFont="1"/>
    <xf numFmtId="0" fontId="108" fillId="0" borderId="99" xfId="0" applyFont="1" applyBorder="1" applyAlignment="1" applyProtection="1">
      <alignment horizontal="center"/>
      <protection locked="0"/>
    </xf>
    <xf numFmtId="0" fontId="122" fillId="4" borderId="98" xfId="0" applyFont="1" applyFill="1" applyBorder="1" applyAlignment="1" applyProtection="1">
      <alignment horizontal="center"/>
      <protection locked="0"/>
    </xf>
    <xf numFmtId="0" fontId="72" fillId="4" borderId="100" xfId="63" applyFont="1" applyFill="1" applyBorder="1" applyAlignment="1">
      <alignment horizontal="center" vertical="center"/>
    </xf>
    <xf numFmtId="0" fontId="72" fillId="4" borderId="101" xfId="63" applyFont="1" applyFill="1" applyBorder="1" applyAlignment="1">
      <alignment horizontal="center" vertical="center"/>
    </xf>
    <xf numFmtId="0" fontId="106" fillId="4" borderId="23" xfId="0" applyFont="1" applyFill="1" applyBorder="1" applyAlignment="1">
      <alignment horizontal="center" vertical="center"/>
    </xf>
    <xf numFmtId="0" fontId="62" fillId="4" borderId="100" xfId="63" applyFont="1" applyFill="1" applyBorder="1" applyAlignment="1">
      <alignment horizontal="center" vertical="center"/>
    </xf>
    <xf numFmtId="0" fontId="62" fillId="4" borderId="101" xfId="63" applyFont="1" applyFill="1" applyBorder="1" applyAlignment="1">
      <alignment horizontal="center" vertical="center"/>
    </xf>
    <xf numFmtId="0" fontId="106" fillId="0" borderId="94" xfId="0" applyFont="1" applyBorder="1" applyAlignment="1">
      <alignment horizontal="center" vertical="center"/>
    </xf>
    <xf numFmtId="0" fontId="63" fillId="0" borderId="94" xfId="0" applyFont="1" applyBorder="1" applyAlignment="1">
      <alignment horizontal="center" vertical="center"/>
    </xf>
    <xf numFmtId="0" fontId="62" fillId="4" borderId="89" xfId="63" applyFont="1" applyFill="1" applyBorder="1" applyAlignment="1">
      <alignment horizontal="center" vertical="center"/>
    </xf>
    <xf numFmtId="0" fontId="62" fillId="4" borderId="90" xfId="63" applyFont="1" applyFill="1" applyBorder="1" applyAlignment="1">
      <alignment horizontal="center" vertical="center"/>
    </xf>
    <xf numFmtId="0" fontId="63" fillId="22" borderId="102" xfId="0" applyFont="1" applyFill="1" applyBorder="1" applyAlignment="1">
      <alignment horizontal="left" vertical="center"/>
    </xf>
    <xf numFmtId="0" fontId="127" fillId="0" borderId="9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/>
    </xf>
    <xf numFmtId="0" fontId="111" fillId="0" borderId="0" xfId="3555" applyFont="1" applyAlignment="1">
      <alignment horizontal="center"/>
    </xf>
    <xf numFmtId="0" fontId="114" fillId="5" borderId="85" xfId="3555" applyFont="1" applyFill="1" applyBorder="1" applyAlignment="1" applyProtection="1">
      <alignment horizontal="center" shrinkToFit="1"/>
      <protection locked="0"/>
    </xf>
    <xf numFmtId="0" fontId="114" fillId="5" borderId="85" xfId="3555" applyFont="1" applyFill="1" applyBorder="1" applyAlignment="1" applyProtection="1">
      <alignment horizontal="center" wrapText="1" shrinkToFit="1"/>
      <protection locked="0"/>
    </xf>
    <xf numFmtId="49" fontId="111" fillId="0" borderId="0" xfId="3555" applyNumberFormat="1" applyFont="1" applyAlignment="1">
      <alignment horizontal="center"/>
    </xf>
    <xf numFmtId="49" fontId="122" fillId="4" borderId="98" xfId="0" applyNumberFormat="1" applyFont="1" applyFill="1" applyBorder="1" applyAlignment="1" applyProtection="1">
      <alignment horizontal="center"/>
      <protection locked="0"/>
    </xf>
    <xf numFmtId="49" fontId="114" fillId="5" borderId="85" xfId="3555" applyNumberFormat="1" applyFont="1" applyFill="1" applyBorder="1" applyAlignment="1" applyProtection="1">
      <alignment horizontal="center" shrinkToFit="1"/>
      <protection locked="0"/>
    </xf>
    <xf numFmtId="0" fontId="128" fillId="21" borderId="17" xfId="0" applyFont="1" applyFill="1" applyBorder="1" applyAlignment="1">
      <alignment horizontal="left" vertical="center"/>
    </xf>
    <xf numFmtId="0" fontId="46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0" fillId="12" borderId="5" xfId="0" applyFont="1" applyFill="1" applyBorder="1" applyAlignment="1">
      <alignment horizontal="left" vertical="center"/>
    </xf>
    <xf numFmtId="0" fontId="130" fillId="12" borderId="96" xfId="0" applyFont="1" applyFill="1" applyBorder="1" applyAlignment="1">
      <alignment horizontal="left" vertical="center"/>
    </xf>
    <xf numFmtId="0" fontId="70" fillId="0" borderId="98" xfId="0" applyFont="1" applyBorder="1" applyAlignment="1" applyProtection="1">
      <alignment horizontal="center"/>
      <protection locked="0"/>
    </xf>
    <xf numFmtId="0" fontId="10" fillId="5" borderId="111" xfId="0" applyFont="1" applyFill="1" applyBorder="1" applyAlignment="1">
      <alignment horizontal="center"/>
    </xf>
    <xf numFmtId="0" fontId="105" fillId="4" borderId="111" xfId="0" applyFont="1" applyFill="1" applyBorder="1" applyAlignment="1">
      <alignment horizontal="center"/>
    </xf>
    <xf numFmtId="0" fontId="125" fillId="4" borderId="111" xfId="0" applyFont="1" applyFill="1" applyBorder="1" applyAlignment="1">
      <alignment horizontal="center"/>
    </xf>
    <xf numFmtId="49" fontId="105" fillId="4" borderId="111" xfId="0" applyNumberFormat="1" applyFont="1" applyFill="1" applyBorder="1" applyAlignment="1">
      <alignment horizontal="center"/>
    </xf>
    <xf numFmtId="0" fontId="131" fillId="20" borderId="83" xfId="0" applyFont="1" applyFill="1" applyBorder="1" applyAlignment="1">
      <alignment horizontal="left" vertical="center"/>
    </xf>
    <xf numFmtId="0" fontId="62" fillId="8" borderId="78" xfId="63" applyFont="1" applyFill="1" applyBorder="1" applyAlignment="1">
      <alignment horizontal="center" vertical="center"/>
    </xf>
    <xf numFmtId="0" fontId="133" fillId="0" borderId="1" xfId="0" applyFont="1" applyBorder="1" applyAlignment="1">
      <alignment horizontal="center" vertical="center"/>
    </xf>
    <xf numFmtId="0" fontId="134" fillId="24" borderId="2" xfId="0" applyFont="1" applyFill="1" applyBorder="1" applyAlignment="1">
      <alignment horizontal="center" vertical="center"/>
    </xf>
    <xf numFmtId="0" fontId="123" fillId="21" borderId="2" xfId="0" applyFont="1" applyFill="1" applyBorder="1" applyAlignment="1">
      <alignment horizontal="center" vertical="center"/>
    </xf>
    <xf numFmtId="0" fontId="134" fillId="12" borderId="2" xfId="0" applyFont="1" applyFill="1" applyBorder="1" applyAlignment="1">
      <alignment horizontal="center" vertical="center"/>
    </xf>
    <xf numFmtId="0" fontId="134" fillId="20" borderId="3" xfId="0" applyFont="1" applyFill="1" applyBorder="1" applyAlignment="1">
      <alignment horizontal="center" vertical="center"/>
    </xf>
    <xf numFmtId="0" fontId="46" fillId="20" borderId="80" xfId="0" applyFont="1" applyFill="1" applyBorder="1" applyAlignment="1">
      <alignment horizontal="center" vertical="center"/>
    </xf>
    <xf numFmtId="0" fontId="136" fillId="5" borderId="17" xfId="0" applyFont="1" applyFill="1" applyBorder="1" applyAlignment="1">
      <alignment horizontal="center"/>
    </xf>
    <xf numFmtId="0" fontId="132" fillId="8" borderId="52" xfId="0" applyFont="1" applyFill="1" applyBorder="1" applyAlignment="1">
      <alignment horizontal="center" vertical="center"/>
    </xf>
    <xf numFmtId="0" fontId="132" fillId="8" borderId="52" xfId="0" applyFont="1" applyFill="1" applyBorder="1" applyAlignment="1">
      <alignment horizontal="right" vertical="center"/>
    </xf>
    <xf numFmtId="49" fontId="105" fillId="8" borderId="52" xfId="0" applyNumberFormat="1" applyFont="1" applyFill="1" applyBorder="1" applyAlignment="1">
      <alignment horizontal="center"/>
    </xf>
    <xf numFmtId="0" fontId="72" fillId="4" borderId="7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62" fillId="4" borderId="96" xfId="0" applyFont="1" applyFill="1" applyBorder="1" applyAlignment="1">
      <alignment horizontal="center" vertical="center"/>
    </xf>
    <xf numFmtId="0" fontId="109" fillId="12" borderId="5" xfId="0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96" xfId="0" applyFont="1" applyBorder="1" applyAlignment="1">
      <alignment horizontal="center" vertical="center"/>
    </xf>
    <xf numFmtId="0" fontId="138" fillId="0" borderId="0" xfId="0" applyFont="1"/>
    <xf numFmtId="0" fontId="139" fillId="0" borderId="3" xfId="0" applyFont="1" applyBorder="1" applyAlignment="1">
      <alignment horizontal="center" vertical="center"/>
    </xf>
    <xf numFmtId="0" fontId="138" fillId="5" borderId="5" xfId="0" applyFont="1" applyFill="1" applyBorder="1"/>
    <xf numFmtId="1" fontId="141" fillId="0" borderId="1" xfId="0" applyNumberFormat="1" applyFont="1" applyBorder="1" applyAlignment="1">
      <alignment horizontal="center"/>
    </xf>
    <xf numFmtId="2" fontId="140" fillId="5" borderId="5" xfId="0" applyNumberFormat="1" applyFont="1" applyFill="1" applyBorder="1" applyAlignment="1">
      <alignment horizontal="center"/>
    </xf>
    <xf numFmtId="2" fontId="142" fillId="16" borderId="19" xfId="0" applyNumberFormat="1" applyFont="1" applyFill="1" applyBorder="1" applyAlignment="1">
      <alignment horizontal="center"/>
    </xf>
    <xf numFmtId="0" fontId="143" fillId="5" borderId="0" xfId="0" applyFont="1" applyFill="1" applyAlignment="1">
      <alignment horizontal="center" vertical="center"/>
    </xf>
    <xf numFmtId="1" fontId="144" fillId="0" borderId="0" xfId="0" applyNumberFormat="1" applyFont="1" applyAlignment="1">
      <alignment horizontal="center"/>
    </xf>
    <xf numFmtId="0" fontId="144" fillId="0" borderId="0" xfId="0" applyFont="1"/>
    <xf numFmtId="0" fontId="146" fillId="5" borderId="107" xfId="0" applyFont="1" applyFill="1" applyBorder="1" applyAlignment="1">
      <alignment horizontal="center" vertical="center"/>
    </xf>
    <xf numFmtId="0" fontId="137" fillId="0" borderId="16" xfId="0" applyFont="1" applyBorder="1" applyAlignment="1">
      <alignment horizontal="left" vertical="center"/>
    </xf>
    <xf numFmtId="0" fontId="137" fillId="16" borderId="9" xfId="0" applyFont="1" applyFill="1" applyBorder="1" applyAlignment="1">
      <alignment horizontal="left" vertical="center"/>
    </xf>
    <xf numFmtId="0" fontId="137" fillId="0" borderId="0" xfId="0" applyFont="1" applyAlignment="1">
      <alignment horizontal="left" vertical="center"/>
    </xf>
    <xf numFmtId="0" fontId="145" fillId="0" borderId="105" xfId="0" applyFont="1" applyBorder="1" applyAlignment="1">
      <alignment horizontal="center" vertical="center"/>
    </xf>
    <xf numFmtId="0" fontId="145" fillId="4" borderId="105" xfId="0" applyFont="1" applyFill="1" applyBorder="1" applyAlignment="1">
      <alignment horizontal="center" vertical="center"/>
    </xf>
    <xf numFmtId="0" fontId="137" fillId="8" borderId="52" xfId="0" applyFont="1" applyFill="1" applyBorder="1" applyAlignment="1">
      <alignment horizontal="center" vertical="center"/>
    </xf>
    <xf numFmtId="0" fontId="137" fillId="0" borderId="87" xfId="0" applyFont="1" applyBorder="1" applyAlignment="1">
      <alignment horizontal="center" vertical="center"/>
    </xf>
    <xf numFmtId="0" fontId="137" fillId="5" borderId="107" xfId="0" applyFont="1" applyFill="1" applyBorder="1" applyAlignment="1">
      <alignment horizontal="center" vertical="center"/>
    </xf>
    <xf numFmtId="0" fontId="123" fillId="12" borderId="77" xfId="0" applyFont="1" applyFill="1" applyBorder="1" applyAlignment="1">
      <alignment horizontal="center" vertical="center" wrapText="1"/>
    </xf>
    <xf numFmtId="49" fontId="71" fillId="0" borderId="110" xfId="0" applyNumberFormat="1" applyFont="1" applyBorder="1" applyAlignment="1" applyProtection="1">
      <alignment horizontal="center"/>
      <protection locked="0"/>
    </xf>
    <xf numFmtId="49" fontId="150" fillId="0" borderId="110" xfId="0" applyNumberFormat="1" applyFont="1" applyBorder="1" applyAlignment="1" applyProtection="1">
      <alignment horizontal="center"/>
      <protection locked="0"/>
    </xf>
    <xf numFmtId="0" fontId="109" fillId="8" borderId="52" xfId="0" applyFont="1" applyFill="1" applyBorder="1" applyAlignment="1">
      <alignment horizontal="center" vertical="center"/>
    </xf>
    <xf numFmtId="0" fontId="151" fillId="8" borderId="78" xfId="63" applyFont="1" applyFill="1" applyBorder="1" applyAlignment="1">
      <alignment horizontal="center" vertical="center"/>
    </xf>
    <xf numFmtId="0" fontId="152" fillId="8" borderId="83" xfId="0" applyFont="1" applyFill="1" applyBorder="1" applyAlignment="1">
      <alignment horizontal="center" vertical="center"/>
    </xf>
    <xf numFmtId="1" fontId="153" fillId="0" borderId="5" xfId="0" applyNumberFormat="1" applyFont="1" applyBorder="1" applyAlignment="1">
      <alignment horizontal="center"/>
    </xf>
    <xf numFmtId="1" fontId="153" fillId="0" borderId="96" xfId="0" applyNumberFormat="1" applyFont="1" applyBorder="1" applyAlignment="1">
      <alignment horizontal="center"/>
    </xf>
    <xf numFmtId="1" fontId="153" fillId="8" borderId="52" xfId="0" applyNumberFormat="1" applyFont="1" applyFill="1" applyBorder="1" applyAlignment="1">
      <alignment horizontal="center"/>
    </xf>
    <xf numFmtId="0" fontId="106" fillId="8" borderId="78" xfId="63" applyFont="1" applyFill="1" applyBorder="1" applyAlignment="1">
      <alignment horizontal="center" vertical="center"/>
    </xf>
    <xf numFmtId="0" fontId="155" fillId="0" borderId="89" xfId="0" applyFont="1" applyBorder="1" applyAlignment="1" applyProtection="1">
      <alignment horizontal="center"/>
      <protection locked="0"/>
    </xf>
    <xf numFmtId="0" fontId="157" fillId="0" borderId="110" xfId="0" applyFont="1" applyBorder="1" applyAlignment="1" applyProtection="1">
      <alignment horizontal="left" vertical="center"/>
      <protection locked="0"/>
    </xf>
    <xf numFmtId="0" fontId="83" fillId="0" borderId="89" xfId="0" applyFont="1" applyBorder="1" applyAlignment="1" applyProtection="1">
      <alignment horizontal="center"/>
      <protection locked="0"/>
    </xf>
    <xf numFmtId="0" fontId="83" fillId="0" borderId="33" xfId="0" applyFont="1" applyBorder="1" applyAlignment="1" applyProtection="1">
      <alignment horizontal="center"/>
      <protection locked="0"/>
    </xf>
    <xf numFmtId="49" fontId="71" fillId="0" borderId="114" xfId="0" applyNumberFormat="1" applyFont="1" applyBorder="1" applyAlignment="1" applyProtection="1">
      <alignment horizontal="center"/>
      <protection locked="0"/>
    </xf>
    <xf numFmtId="14" fontId="160" fillId="5" borderId="54" xfId="0" applyNumberFormat="1" applyFont="1" applyFill="1" applyBorder="1" applyAlignment="1">
      <alignment horizontal="left"/>
    </xf>
    <xf numFmtId="0" fontId="160" fillId="0" borderId="55" xfId="7" applyFont="1" applyBorder="1" applyAlignment="1">
      <alignment horizontal="left"/>
    </xf>
    <xf numFmtId="0" fontId="160" fillId="4" borderId="55" xfId="7" applyFont="1" applyFill="1" applyBorder="1" applyAlignment="1">
      <alignment horizontal="left"/>
    </xf>
    <xf numFmtId="0" fontId="160" fillId="4" borderId="57" xfId="0" applyFont="1" applyFill="1" applyBorder="1" applyAlignment="1">
      <alignment horizontal="left"/>
    </xf>
    <xf numFmtId="0" fontId="161" fillId="5" borderId="52" xfId="0" applyFont="1" applyFill="1" applyBorder="1" applyAlignment="1">
      <alignment horizontal="left"/>
    </xf>
    <xf numFmtId="0" fontId="162" fillId="0" borderId="18" xfId="0" applyFont="1" applyBorder="1" applyAlignment="1">
      <alignment horizontal="left"/>
    </xf>
    <xf numFmtId="0" fontId="163" fillId="4" borderId="55" xfId="7" applyFont="1" applyFill="1" applyBorder="1" applyAlignment="1">
      <alignment horizontal="left"/>
    </xf>
    <xf numFmtId="0" fontId="164" fillId="5" borderId="52" xfId="0" applyFont="1" applyFill="1" applyBorder="1" applyAlignment="1">
      <alignment horizontal="left"/>
    </xf>
    <xf numFmtId="0" fontId="160" fillId="0" borderId="18" xfId="0" applyFont="1" applyBorder="1" applyAlignment="1">
      <alignment horizontal="left"/>
    </xf>
    <xf numFmtId="0" fontId="163" fillId="4" borderId="55" xfId="7" applyFont="1" applyFill="1" applyBorder="1" applyAlignment="1">
      <alignment horizontal="left" vertical="center"/>
    </xf>
    <xf numFmtId="0" fontId="163" fillId="0" borderId="55" xfId="7" applyFont="1" applyBorder="1" applyAlignment="1">
      <alignment horizontal="left"/>
    </xf>
    <xf numFmtId="0" fontId="165" fillId="4" borderId="16" xfId="0" applyFont="1" applyFill="1" applyBorder="1" applyAlignment="1">
      <alignment horizontal="left"/>
    </xf>
    <xf numFmtId="0" fontId="166" fillId="16" borderId="9" xfId="0" applyFont="1" applyFill="1" applyBorder="1" applyAlignment="1">
      <alignment horizontal="left"/>
    </xf>
    <xf numFmtId="0" fontId="167" fillId="0" borderId="0" xfId="0" applyFont="1" applyAlignment="1">
      <alignment horizontal="left"/>
    </xf>
    <xf numFmtId="0" fontId="168" fillId="0" borderId="0" xfId="0" applyFont="1" applyAlignment="1">
      <alignment horizontal="left"/>
    </xf>
    <xf numFmtId="0" fontId="172" fillId="0" borderId="98" xfId="0" applyFont="1" applyBorder="1" applyAlignment="1" applyProtection="1">
      <alignment horizontal="center"/>
      <protection locked="0"/>
    </xf>
    <xf numFmtId="0" fontId="155" fillId="4" borderId="89" xfId="0" applyFont="1" applyFill="1" applyBorder="1" applyAlignment="1" applyProtection="1">
      <alignment horizontal="center"/>
      <protection locked="0"/>
    </xf>
    <xf numFmtId="0" fontId="155" fillId="4" borderId="33" xfId="0" applyFont="1" applyFill="1" applyBorder="1" applyAlignment="1" applyProtection="1">
      <alignment horizontal="center"/>
      <protection locked="0"/>
    </xf>
    <xf numFmtId="0" fontId="172" fillId="4" borderId="98" xfId="0" applyFont="1" applyFill="1" applyBorder="1" applyAlignment="1" applyProtection="1">
      <alignment horizontal="center"/>
      <protection locked="0"/>
    </xf>
    <xf numFmtId="0" fontId="155" fillId="4" borderId="89" xfId="3556" applyFont="1" applyFill="1" applyBorder="1" applyAlignment="1" applyProtection="1">
      <alignment horizontal="center"/>
      <protection locked="0"/>
    </xf>
    <xf numFmtId="0" fontId="155" fillId="4" borderId="33" xfId="3556" applyFont="1" applyFill="1" applyBorder="1" applyAlignment="1" applyProtection="1">
      <alignment horizontal="center"/>
      <protection locked="0"/>
    </xf>
    <xf numFmtId="0" fontId="172" fillId="4" borderId="98" xfId="3556" applyFont="1" applyFill="1" applyBorder="1" applyAlignment="1" applyProtection="1">
      <alignment horizontal="center"/>
      <protection locked="0"/>
    </xf>
    <xf numFmtId="0" fontId="155" fillId="4" borderId="0" xfId="0" applyFont="1" applyFill="1" applyAlignment="1" applyProtection="1">
      <alignment horizontal="center"/>
      <protection locked="0"/>
    </xf>
    <xf numFmtId="0" fontId="172" fillId="0" borderId="0" xfId="0" applyFont="1" applyAlignment="1" applyProtection="1">
      <alignment horizontal="center"/>
      <protection locked="0"/>
    </xf>
    <xf numFmtId="0" fontId="157" fillId="0" borderId="30" xfId="0" applyFont="1" applyBorder="1" applyAlignment="1" applyProtection="1">
      <alignment horizontal="left" vertical="center"/>
      <protection locked="0"/>
    </xf>
    <xf numFmtId="0" fontId="172" fillId="4" borderId="0" xfId="0" applyFont="1" applyFill="1" applyAlignment="1" applyProtection="1">
      <alignment horizontal="center"/>
      <protection locked="0"/>
    </xf>
    <xf numFmtId="0" fontId="175" fillId="4" borderId="0" xfId="0" applyFont="1" applyFill="1" applyAlignment="1" applyProtection="1">
      <alignment horizontal="center"/>
      <protection locked="0"/>
    </xf>
    <xf numFmtId="0" fontId="155" fillId="0" borderId="122" xfId="0" applyFont="1" applyBorder="1" applyAlignment="1" applyProtection="1">
      <alignment horizontal="center"/>
      <protection locked="0"/>
    </xf>
    <xf numFmtId="0" fontId="155" fillId="4" borderId="122" xfId="0" applyFont="1" applyFill="1" applyBorder="1" applyAlignment="1" applyProtection="1">
      <alignment horizontal="center"/>
      <protection locked="0"/>
    </xf>
    <xf numFmtId="0" fontId="62" fillId="8" borderId="100" xfId="63" applyFont="1" applyFill="1" applyBorder="1" applyAlignment="1">
      <alignment horizontal="center" vertical="center"/>
    </xf>
    <xf numFmtId="0" fontId="179" fillId="12" borderId="5" xfId="0" applyFont="1" applyFill="1" applyBorder="1" applyAlignment="1">
      <alignment horizontal="left" vertical="center" wrapText="1"/>
    </xf>
    <xf numFmtId="0" fontId="180" fillId="8" borderId="111" xfId="0" applyFont="1" applyFill="1" applyBorder="1" applyAlignment="1">
      <alignment horizontal="center" wrapText="1"/>
    </xf>
    <xf numFmtId="0" fontId="135" fillId="4" borderId="2" xfId="0" applyFont="1" applyFill="1" applyBorder="1" applyAlignment="1">
      <alignment horizontal="center" vertical="center" wrapText="1"/>
    </xf>
    <xf numFmtId="0" fontId="44" fillId="4" borderId="28" xfId="0" applyFont="1" applyFill="1" applyBorder="1" applyAlignment="1" applyProtection="1">
      <alignment horizontal="center" vertical="center" wrapText="1"/>
      <protection locked="0"/>
    </xf>
    <xf numFmtId="0" fontId="44" fillId="4" borderId="116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98" xfId="0" applyFont="1" applyFill="1" applyBorder="1" applyAlignment="1" applyProtection="1">
      <alignment horizontal="center" vertical="center" wrapText="1"/>
      <protection locked="0"/>
    </xf>
    <xf numFmtId="0" fontId="155" fillId="4" borderId="0" xfId="0" applyFont="1" applyFill="1" applyAlignment="1" applyProtection="1">
      <alignment horizontal="center"/>
      <protection locked="0"/>
    </xf>
    <xf numFmtId="0" fontId="174" fillId="3" borderId="92" xfId="0" applyFont="1" applyFill="1" applyBorder="1" applyAlignment="1" applyProtection="1">
      <alignment horizontal="center" vertical="center"/>
      <protection locked="0"/>
    </xf>
    <xf numFmtId="0" fontId="174" fillId="3" borderId="93" xfId="0" applyFont="1" applyFill="1" applyBorder="1" applyAlignment="1" applyProtection="1">
      <alignment horizontal="center" vertical="center"/>
      <protection locked="0"/>
    </xf>
    <xf numFmtId="0" fontId="158" fillId="4" borderId="28" xfId="7" applyFont="1" applyFill="1" applyBorder="1" applyAlignment="1">
      <alignment horizontal="center" vertical="center" wrapText="1"/>
    </xf>
    <xf numFmtId="0" fontId="158" fillId="4" borderId="116" xfId="7" applyFont="1" applyFill="1" applyBorder="1" applyAlignment="1">
      <alignment horizontal="center" vertical="center" wrapText="1"/>
    </xf>
    <xf numFmtId="0" fontId="44" fillId="4" borderId="28" xfId="3556" applyFont="1" applyFill="1" applyBorder="1" applyAlignment="1" applyProtection="1">
      <alignment horizontal="center" vertical="center" wrapText="1"/>
      <protection locked="0"/>
    </xf>
    <xf numFmtId="0" fontId="44" fillId="4" borderId="116" xfId="3556" applyFont="1" applyFill="1" applyBorder="1" applyAlignment="1" applyProtection="1">
      <alignment horizontal="center" vertical="center" wrapText="1"/>
      <protection locked="0"/>
    </xf>
    <xf numFmtId="0" fontId="44" fillId="4" borderId="0" xfId="3556" applyFont="1" applyFill="1" applyAlignment="1" applyProtection="1">
      <alignment horizontal="center" vertical="center" wrapText="1"/>
      <protection locked="0"/>
    </xf>
    <xf numFmtId="0" fontId="44" fillId="4" borderId="98" xfId="3556" applyFont="1" applyFill="1" applyBorder="1" applyAlignment="1" applyProtection="1">
      <alignment horizontal="center" vertical="center" wrapText="1"/>
      <protection locked="0"/>
    </xf>
    <xf numFmtId="0" fontId="155" fillId="4" borderId="33" xfId="3556" applyFont="1" applyFill="1" applyBorder="1" applyAlignment="1" applyProtection="1">
      <alignment horizontal="center"/>
      <protection locked="0"/>
    </xf>
    <xf numFmtId="0" fontId="155" fillId="4" borderId="0" xfId="3556" applyFont="1" applyFill="1" applyAlignment="1" applyProtection="1">
      <alignment horizontal="center"/>
      <protection locked="0"/>
    </xf>
    <xf numFmtId="49" fontId="173" fillId="0" borderId="118" xfId="0" applyNumberFormat="1" applyFont="1" applyBorder="1" applyAlignment="1" applyProtection="1">
      <alignment horizontal="center" vertical="center"/>
      <protection locked="0"/>
    </xf>
    <xf numFmtId="49" fontId="173" fillId="0" borderId="30" xfId="0" applyNumberFormat="1" applyFont="1" applyBorder="1" applyAlignment="1" applyProtection="1">
      <alignment horizontal="center" vertical="center"/>
      <protection locked="0"/>
    </xf>
    <xf numFmtId="0" fontId="155" fillId="4" borderId="33" xfId="0" applyFont="1" applyFill="1" applyBorder="1" applyAlignment="1" applyProtection="1">
      <alignment horizontal="center"/>
      <protection locked="0"/>
    </xf>
    <xf numFmtId="0" fontId="174" fillId="3" borderId="20" xfId="0" applyFont="1" applyFill="1" applyBorder="1" applyAlignment="1" applyProtection="1">
      <alignment horizontal="center" vertical="center"/>
      <protection locked="0"/>
    </xf>
    <xf numFmtId="0" fontId="176" fillId="12" borderId="105" xfId="0" applyFont="1" applyFill="1" applyBorder="1" applyAlignment="1" applyProtection="1">
      <alignment horizontal="center" vertical="center" wrapText="1"/>
      <protection locked="0"/>
    </xf>
    <xf numFmtId="0" fontId="176" fillId="12" borderId="104" xfId="0" applyFont="1" applyFill="1" applyBorder="1" applyAlignment="1" applyProtection="1">
      <alignment horizontal="center" vertical="center" wrapText="1"/>
      <protection locked="0"/>
    </xf>
    <xf numFmtId="0" fontId="176" fillId="12" borderId="106" xfId="0" applyFont="1" applyFill="1" applyBorder="1" applyAlignment="1" applyProtection="1">
      <alignment horizontal="center" vertical="center" wrapText="1"/>
      <protection locked="0"/>
    </xf>
    <xf numFmtId="0" fontId="176" fillId="12" borderId="16" xfId="0" applyFont="1" applyFill="1" applyBorder="1" applyAlignment="1" applyProtection="1">
      <alignment horizontal="center" vertical="center" wrapText="1"/>
      <protection locked="0"/>
    </xf>
    <xf numFmtId="0" fontId="176" fillId="12" borderId="0" xfId="0" applyFont="1" applyFill="1" applyAlignment="1" applyProtection="1">
      <alignment horizontal="center" vertical="center" wrapText="1"/>
      <protection locked="0"/>
    </xf>
    <xf numFmtId="0" fontId="176" fillId="12" borderId="97" xfId="0" applyFont="1" applyFill="1" applyBorder="1" applyAlignment="1" applyProtection="1">
      <alignment horizontal="center" vertical="center" wrapText="1"/>
      <protection locked="0"/>
    </xf>
    <xf numFmtId="0" fontId="176" fillId="12" borderId="87" xfId="0" applyFont="1" applyFill="1" applyBorder="1" applyAlignment="1" applyProtection="1">
      <alignment horizontal="center" vertical="center" wrapText="1"/>
      <protection locked="0"/>
    </xf>
    <xf numFmtId="0" fontId="176" fillId="12" borderId="86" xfId="0" applyFont="1" applyFill="1" applyBorder="1" applyAlignment="1" applyProtection="1">
      <alignment horizontal="center" vertical="center" wrapText="1"/>
      <protection locked="0"/>
    </xf>
    <xf numFmtId="0" fontId="176" fillId="12" borderId="88" xfId="0" applyFont="1" applyFill="1" applyBorder="1" applyAlignment="1" applyProtection="1">
      <alignment horizontal="center" vertical="center" wrapText="1"/>
      <protection locked="0"/>
    </xf>
    <xf numFmtId="0" fontId="148" fillId="0" borderId="105" xfId="0" applyFont="1" applyBorder="1" applyAlignment="1">
      <alignment horizontal="center"/>
    </xf>
    <xf numFmtId="0" fontId="148" fillId="0" borderId="104" xfId="0" applyFont="1" applyBorder="1" applyAlignment="1">
      <alignment horizontal="center"/>
    </xf>
    <xf numFmtId="0" fontId="148" fillId="0" borderId="106" xfId="0" applyFont="1" applyBorder="1" applyAlignment="1">
      <alignment horizontal="center"/>
    </xf>
    <xf numFmtId="0" fontId="156" fillId="0" borderId="28" xfId="7" applyFont="1" applyBorder="1" applyAlignment="1">
      <alignment horizontal="center" vertical="center" wrapText="1"/>
    </xf>
    <xf numFmtId="0" fontId="171" fillId="3" borderId="119" xfId="0" applyFont="1" applyFill="1" applyBorder="1" applyAlignment="1" applyProtection="1">
      <alignment horizontal="center" vertical="center"/>
      <protection locked="0"/>
    </xf>
    <xf numFmtId="0" fontId="171" fillId="3" borderId="120" xfId="0" applyFont="1" applyFill="1" applyBorder="1" applyAlignment="1" applyProtection="1">
      <alignment horizontal="center" vertical="center"/>
      <protection locked="0"/>
    </xf>
    <xf numFmtId="0" fontId="171" fillId="3" borderId="121" xfId="0" applyFont="1" applyFill="1" applyBorder="1" applyAlignment="1" applyProtection="1">
      <alignment horizontal="center" vertical="center"/>
      <protection locked="0"/>
    </xf>
    <xf numFmtId="16" fontId="156" fillId="0" borderId="28" xfId="7" applyNumberFormat="1" applyFont="1" applyBorder="1" applyAlignment="1">
      <alignment horizontal="center" vertical="center" wrapText="1"/>
    </xf>
    <xf numFmtId="16" fontId="156" fillId="0" borderId="116" xfId="7" applyNumberFormat="1" applyFont="1" applyBorder="1" applyAlignment="1">
      <alignment horizontal="center" vertical="center" wrapText="1"/>
    </xf>
    <xf numFmtId="0" fontId="155" fillId="0" borderId="33" xfId="0" applyFont="1" applyBorder="1" applyAlignment="1" applyProtection="1">
      <alignment horizontal="center"/>
      <protection locked="0"/>
    </xf>
    <xf numFmtId="0" fontId="155" fillId="0" borderId="0" xfId="0" applyFont="1" applyAlignment="1" applyProtection="1">
      <alignment horizontal="center"/>
      <protection locked="0"/>
    </xf>
    <xf numFmtId="0" fontId="156" fillId="0" borderId="116" xfId="7" applyFont="1" applyBorder="1" applyAlignment="1">
      <alignment horizontal="center" vertical="center" wrapText="1"/>
    </xf>
    <xf numFmtId="14" fontId="42" fillId="0" borderId="87" xfId="0" applyNumberFormat="1" applyFont="1" applyBorder="1" applyAlignment="1" applyProtection="1">
      <alignment horizontal="center"/>
      <protection locked="0"/>
    </xf>
    <xf numFmtId="14" fontId="42" fillId="0" borderId="86" xfId="0" applyNumberFormat="1" applyFont="1" applyBorder="1" applyAlignment="1" applyProtection="1">
      <alignment horizontal="center"/>
      <protection locked="0"/>
    </xf>
    <xf numFmtId="14" fontId="42" fillId="0" borderId="88" xfId="0" applyNumberFormat="1" applyFont="1" applyBorder="1" applyAlignment="1" applyProtection="1">
      <alignment horizontal="center"/>
      <protection locked="0"/>
    </xf>
    <xf numFmtId="0" fontId="177" fillId="8" borderId="28" xfId="0" applyFont="1" applyFill="1" applyBorder="1" applyAlignment="1" applyProtection="1">
      <alignment horizontal="center" vertical="center" wrapText="1"/>
      <protection locked="0"/>
    </xf>
    <xf numFmtId="0" fontId="177" fillId="8" borderId="116" xfId="0" applyFont="1" applyFill="1" applyBorder="1" applyAlignment="1" applyProtection="1">
      <alignment horizontal="center" vertical="center" wrapText="1"/>
      <protection locked="0"/>
    </xf>
    <xf numFmtId="0" fontId="177" fillId="8" borderId="0" xfId="0" applyFont="1" applyFill="1" applyAlignment="1" applyProtection="1">
      <alignment horizontal="center" vertical="center" wrapText="1"/>
      <protection locked="0"/>
    </xf>
    <xf numFmtId="0" fontId="177" fillId="8" borderId="98" xfId="0" applyFont="1" applyFill="1" applyBorder="1" applyAlignment="1" applyProtection="1">
      <alignment horizontal="center" vertical="center" wrapText="1"/>
      <protection locked="0"/>
    </xf>
    <xf numFmtId="0" fontId="39" fillId="5" borderId="107" xfId="0" applyFont="1" applyFill="1" applyBorder="1" applyAlignment="1">
      <alignment horizontal="center" vertical="center"/>
    </xf>
    <xf numFmtId="0" fontId="40" fillId="5" borderId="108" xfId="0" applyFont="1" applyFill="1" applyBorder="1" applyAlignment="1">
      <alignment horizontal="center" vertical="center"/>
    </xf>
    <xf numFmtId="0" fontId="40" fillId="5" borderId="109" xfId="0" applyFont="1" applyFill="1" applyBorder="1" applyAlignment="1">
      <alignment horizontal="center" vertical="center"/>
    </xf>
    <xf numFmtId="0" fontId="44" fillId="0" borderId="28" xfId="0" applyFont="1" applyBorder="1" applyAlignment="1" applyProtection="1">
      <alignment horizontal="center" vertical="center" wrapText="1"/>
      <protection locked="0"/>
    </xf>
    <xf numFmtId="0" fontId="44" fillId="0" borderId="116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98" xfId="0" applyFont="1" applyBorder="1" applyAlignment="1" applyProtection="1">
      <alignment horizontal="center" vertical="center" wrapText="1"/>
      <protection locked="0"/>
    </xf>
    <xf numFmtId="0" fontId="74" fillId="20" borderId="20" xfId="0" applyFont="1" applyFill="1" applyBorder="1" applyAlignment="1" applyProtection="1">
      <alignment horizontal="center"/>
      <protection locked="0"/>
    </xf>
    <xf numFmtId="0" fontId="74" fillId="20" borderId="92" xfId="0" applyFont="1" applyFill="1" applyBorder="1" applyAlignment="1" applyProtection="1">
      <alignment horizontal="center"/>
      <protection locked="0"/>
    </xf>
    <xf numFmtId="0" fontId="74" fillId="20" borderId="93" xfId="0" applyFont="1" applyFill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6" fillId="0" borderId="33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75" fillId="0" borderId="30" xfId="0" applyFont="1" applyBorder="1" applyAlignment="1">
      <alignment horizontal="center" vertical="center" wrapText="1"/>
    </xf>
    <xf numFmtId="0" fontId="74" fillId="5" borderId="20" xfId="0" applyFont="1" applyFill="1" applyBorder="1" applyAlignment="1" applyProtection="1">
      <alignment horizontal="center"/>
      <protection locked="0"/>
    </xf>
    <xf numFmtId="0" fontId="74" fillId="5" borderId="92" xfId="0" applyFont="1" applyFill="1" applyBorder="1" applyAlignment="1" applyProtection="1">
      <alignment horizontal="center"/>
      <protection locked="0"/>
    </xf>
    <xf numFmtId="0" fontId="74" fillId="5" borderId="93" xfId="0" applyFont="1" applyFill="1" applyBorder="1" applyAlignment="1" applyProtection="1">
      <alignment horizontal="center"/>
      <protection locked="0"/>
    </xf>
    <xf numFmtId="16" fontId="44" fillId="0" borderId="28" xfId="0" applyNumberFormat="1" applyFont="1" applyBorder="1" applyAlignment="1" applyProtection="1">
      <alignment horizontal="center" vertical="center" wrapText="1"/>
      <protection locked="0"/>
    </xf>
    <xf numFmtId="16" fontId="44" fillId="0" borderId="116" xfId="0" applyNumberFormat="1" applyFont="1" applyBorder="1" applyAlignment="1" applyProtection="1">
      <alignment horizontal="center" vertical="center" wrapText="1"/>
      <protection locked="0"/>
    </xf>
    <xf numFmtId="16" fontId="44" fillId="0" borderId="0" xfId="0" applyNumberFormat="1" applyFont="1" applyAlignment="1" applyProtection="1">
      <alignment horizontal="center" vertical="center" wrapText="1"/>
      <protection locked="0"/>
    </xf>
    <xf numFmtId="16" fontId="44" fillId="0" borderId="98" xfId="0" applyNumberFormat="1" applyFont="1" applyBorder="1" applyAlignment="1" applyProtection="1">
      <alignment horizontal="center" vertical="center" wrapText="1"/>
      <protection locked="0"/>
    </xf>
    <xf numFmtId="0" fontId="121" fillId="4" borderId="33" xfId="0" applyFont="1" applyFill="1" applyBorder="1" applyAlignment="1" applyProtection="1">
      <alignment horizontal="center"/>
      <protection locked="0"/>
    </xf>
    <xf numFmtId="0" fontId="121" fillId="4" borderId="0" xfId="0" applyFont="1" applyFill="1" applyAlignment="1" applyProtection="1">
      <alignment horizontal="center"/>
      <protection locked="0"/>
    </xf>
    <xf numFmtId="49" fontId="11" fillId="0" borderId="18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1" fillId="0" borderId="115" xfId="0" applyNumberFormat="1" applyFont="1" applyBorder="1" applyAlignment="1" applyProtection="1">
      <alignment horizontal="center"/>
      <protection locked="0"/>
    </xf>
    <xf numFmtId="49" fontId="149" fillId="0" borderId="29" xfId="0" applyNumberFormat="1" applyFont="1" applyBorder="1" applyAlignment="1" applyProtection="1">
      <alignment horizontal="center"/>
      <protection locked="0"/>
    </xf>
    <xf numFmtId="49" fontId="149" fillId="0" borderId="30" xfId="0" applyNumberFormat="1" applyFont="1" applyBorder="1" applyAlignment="1" applyProtection="1">
      <alignment horizontal="center"/>
      <protection locked="0"/>
    </xf>
    <xf numFmtId="0" fontId="119" fillId="23" borderId="20" xfId="0" applyFont="1" applyFill="1" applyBorder="1" applyAlignment="1" applyProtection="1">
      <alignment horizontal="center" vertical="center"/>
      <protection locked="0"/>
    </xf>
    <xf numFmtId="0" fontId="119" fillId="23" borderId="92" xfId="0" applyFont="1" applyFill="1" applyBorder="1" applyAlignment="1" applyProtection="1">
      <alignment horizontal="center" vertical="center"/>
      <protection locked="0"/>
    </xf>
    <xf numFmtId="0" fontId="119" fillId="23" borderId="93" xfId="0" applyFont="1" applyFill="1" applyBorder="1" applyAlignment="1" applyProtection="1">
      <alignment horizontal="center" vertical="center"/>
      <protection locked="0"/>
    </xf>
    <xf numFmtId="0" fontId="120" fillId="0" borderId="28" xfId="0" applyFont="1" applyBorder="1" applyAlignment="1" applyProtection="1">
      <alignment horizontal="center" vertical="center" wrapText="1"/>
      <protection locked="0"/>
    </xf>
    <xf numFmtId="0" fontId="120" fillId="0" borderId="117" xfId="0" applyFont="1" applyBorder="1" applyAlignment="1" applyProtection="1">
      <alignment horizontal="center" vertical="center" wrapText="1"/>
      <protection locked="0"/>
    </xf>
    <xf numFmtId="0" fontId="120" fillId="0" borderId="0" xfId="0" applyFont="1" applyAlignment="1" applyProtection="1">
      <alignment horizontal="center" vertical="center" wrapText="1"/>
      <protection locked="0"/>
    </xf>
    <xf numFmtId="0" fontId="120" fillId="0" borderId="97" xfId="0" applyFont="1" applyBorder="1" applyAlignment="1" applyProtection="1">
      <alignment horizontal="center" vertical="center" wrapText="1"/>
      <protection locked="0"/>
    </xf>
    <xf numFmtId="0" fontId="120" fillId="0" borderId="116" xfId="0" applyFont="1" applyBorder="1" applyAlignment="1" applyProtection="1">
      <alignment horizontal="center" vertical="center" wrapText="1"/>
      <protection locked="0"/>
    </xf>
    <xf numFmtId="0" fontId="120" fillId="0" borderId="98" xfId="0" applyFont="1" applyBorder="1" applyAlignment="1" applyProtection="1">
      <alignment horizontal="center" vertical="center" wrapText="1"/>
      <protection locked="0"/>
    </xf>
    <xf numFmtId="0" fontId="159" fillId="0" borderId="28" xfId="0" applyFont="1" applyBorder="1" applyAlignment="1" applyProtection="1">
      <alignment horizontal="center" vertical="center" wrapText="1"/>
      <protection locked="0"/>
    </xf>
    <xf numFmtId="0" fontId="159" fillId="0" borderId="116" xfId="0" applyFont="1" applyBorder="1" applyAlignment="1" applyProtection="1">
      <alignment horizontal="center" vertical="center" wrapText="1"/>
      <protection locked="0"/>
    </xf>
    <xf numFmtId="0" fontId="159" fillId="0" borderId="0" xfId="0" applyFont="1" applyAlignment="1" applyProtection="1">
      <alignment horizontal="center" vertical="center" wrapText="1"/>
      <protection locked="0"/>
    </xf>
    <xf numFmtId="0" fontId="159" fillId="0" borderId="98" xfId="0" applyFont="1" applyBorder="1" applyAlignment="1" applyProtection="1">
      <alignment horizontal="center" vertical="center" wrapText="1"/>
      <protection locked="0"/>
    </xf>
    <xf numFmtId="0" fontId="87" fillId="0" borderId="0" xfId="1782" applyFont="1" applyAlignment="1">
      <alignment horizontal="center" vertical="center"/>
    </xf>
    <xf numFmtId="0" fontId="88" fillId="0" borderId="0" xfId="1782" applyFont="1" applyAlignment="1">
      <alignment vertical="center"/>
    </xf>
    <xf numFmtId="14" fontId="93" fillId="0" borderId="73" xfId="1782" applyNumberFormat="1" applyFont="1" applyBorder="1" applyAlignment="1">
      <alignment horizontal="center" vertical="center"/>
    </xf>
    <xf numFmtId="14" fontId="94" fillId="0" borderId="63" xfId="1782" applyNumberFormat="1" applyFont="1" applyBorder="1" applyAlignment="1">
      <alignment vertical="center"/>
    </xf>
    <xf numFmtId="0" fontId="77" fillId="0" borderId="68" xfId="1782" applyFont="1" applyBorder="1" applyAlignment="1">
      <alignment horizontal="center" textRotation="60"/>
    </xf>
    <xf numFmtId="0" fontId="77" fillId="0" borderId="69" xfId="1782" applyFont="1" applyBorder="1" applyAlignment="1">
      <alignment horizontal="center" textRotation="60"/>
    </xf>
    <xf numFmtId="14" fontId="95" fillId="15" borderId="62" xfId="1782" applyNumberFormat="1" applyFont="1" applyFill="1" applyBorder="1" applyAlignment="1">
      <alignment horizontal="center" vertical="center"/>
    </xf>
    <xf numFmtId="14" fontId="96" fillId="15" borderId="75" xfId="1782" applyNumberFormat="1" applyFont="1" applyFill="1" applyBorder="1" applyAlignment="1">
      <alignment vertical="center"/>
    </xf>
    <xf numFmtId="0" fontId="84" fillId="0" borderId="0" xfId="1782" applyFont="1" applyAlignment="1">
      <alignment horizontal="left" vertical="center"/>
    </xf>
    <xf numFmtId="0" fontId="79" fillId="0" borderId="0" xfId="1782" applyFont="1" applyAlignment="1" applyProtection="1">
      <alignment horizontal="right"/>
      <protection locked="0"/>
    </xf>
    <xf numFmtId="0" fontId="89" fillId="12" borderId="23" xfId="1782" applyFont="1" applyFill="1" applyBorder="1" applyAlignment="1">
      <alignment horizontal="center" vertical="center" wrapText="1"/>
    </xf>
    <xf numFmtId="0" fontId="89" fillId="12" borderId="112" xfId="1782" applyFont="1" applyFill="1" applyBorder="1" applyAlignment="1">
      <alignment horizontal="center" vertical="center" wrapText="1"/>
    </xf>
    <xf numFmtId="0" fontId="92" fillId="21" borderId="23" xfId="1782" applyFont="1" applyFill="1" applyBorder="1" applyAlignment="1">
      <alignment horizontal="center" vertical="center" wrapText="1"/>
    </xf>
    <xf numFmtId="0" fontId="92" fillId="21" borderId="112" xfId="1782" applyFont="1" applyFill="1" applyBorder="1" applyAlignment="1">
      <alignment horizontal="center" vertical="center" wrapText="1"/>
    </xf>
    <xf numFmtId="0" fontId="20" fillId="0" borderId="94" xfId="1782" applyFont="1" applyBorder="1" applyAlignment="1">
      <alignment horizontal="center" vertical="center" wrapText="1"/>
    </xf>
    <xf numFmtId="0" fontId="20" fillId="0" borderId="95" xfId="1782" applyFont="1" applyBorder="1" applyAlignment="1">
      <alignment horizontal="center" vertical="center" wrapText="1"/>
    </xf>
    <xf numFmtId="0" fontId="81" fillId="0" borderId="77" xfId="1782" applyFont="1" applyBorder="1" applyAlignment="1">
      <alignment horizontal="center" vertical="center" textRotation="60"/>
    </xf>
    <xf numFmtId="0" fontId="81" fillId="0" borderId="113" xfId="1782" applyFont="1" applyBorder="1" applyAlignment="1">
      <alignment horizontal="center" vertical="center" textRotation="60"/>
    </xf>
    <xf numFmtId="0" fontId="81" fillId="0" borderId="37" xfId="1782" applyFont="1" applyBorder="1" applyAlignment="1">
      <alignment horizontal="center" vertical="center" textRotation="60"/>
    </xf>
    <xf numFmtId="0" fontId="81" fillId="0" borderId="38" xfId="1782" applyFont="1" applyBorder="1" applyAlignment="1">
      <alignment horizontal="center" vertical="center" textRotation="60"/>
    </xf>
    <xf numFmtId="0" fontId="90" fillId="6" borderId="23" xfId="1782" applyFont="1" applyFill="1" applyBorder="1" applyAlignment="1">
      <alignment horizontal="center" vertical="center" wrapText="1"/>
    </xf>
    <xf numFmtId="0" fontId="90" fillId="6" borderId="112" xfId="1782" applyFont="1" applyFill="1" applyBorder="1" applyAlignment="1">
      <alignment horizontal="center" vertical="center" wrapText="1"/>
    </xf>
    <xf numFmtId="0" fontId="91" fillId="8" borderId="23" xfId="1782" applyFont="1" applyFill="1" applyBorder="1" applyAlignment="1">
      <alignment horizontal="center" vertical="center" wrapText="1"/>
    </xf>
    <xf numFmtId="0" fontId="91" fillId="8" borderId="112" xfId="1782" applyFont="1" applyFill="1" applyBorder="1" applyAlignment="1">
      <alignment horizontal="center" vertical="center" wrapText="1"/>
    </xf>
    <xf numFmtId="0" fontId="169" fillId="0" borderId="94" xfId="1782" applyFont="1" applyBorder="1" applyAlignment="1">
      <alignment horizontal="center" vertical="center" wrapText="1"/>
    </xf>
    <xf numFmtId="0" fontId="169" fillId="0" borderId="95" xfId="1782" applyFont="1" applyBorder="1" applyAlignment="1">
      <alignment horizontal="center" vertical="center" wrapText="1"/>
    </xf>
    <xf numFmtId="0" fontId="170" fillId="0" borderId="94" xfId="1782" applyFont="1" applyBorder="1" applyAlignment="1">
      <alignment horizontal="center" vertical="center" wrapText="1"/>
    </xf>
    <xf numFmtId="0" fontId="170" fillId="0" borderId="95" xfId="1782" applyFont="1" applyBorder="1" applyAlignment="1">
      <alignment horizontal="center" vertical="center" wrapText="1"/>
    </xf>
    <xf numFmtId="0" fontId="178" fillId="12" borderId="68" xfId="1782" applyFont="1" applyFill="1" applyBorder="1" applyAlignment="1">
      <alignment horizontal="center" vertical="center" wrapText="1"/>
    </xf>
    <xf numFmtId="0" fontId="178" fillId="12" borderId="69" xfId="1782" applyFont="1" applyFill="1" applyBorder="1" applyAlignment="1">
      <alignment horizontal="center" vertical="center" wrapText="1"/>
    </xf>
    <xf numFmtId="0" fontId="178" fillId="12" borderId="123" xfId="1782" applyFont="1" applyFill="1" applyBorder="1" applyAlignment="1">
      <alignment horizontal="center" vertical="center" wrapText="1"/>
    </xf>
    <xf numFmtId="0" fontId="178" fillId="12" borderId="124" xfId="1782" applyFont="1" applyFill="1" applyBorder="1" applyAlignment="1">
      <alignment horizontal="center" vertical="center" wrapText="1"/>
    </xf>
    <xf numFmtId="0" fontId="178" fillId="12" borderId="70" xfId="1782" applyFont="1" applyFill="1" applyBorder="1" applyAlignment="1">
      <alignment horizontal="center" vertical="center" wrapText="1"/>
    </xf>
    <xf numFmtId="0" fontId="178" fillId="12" borderId="71" xfId="1782" applyFont="1" applyFill="1" applyBorder="1" applyAlignment="1">
      <alignment horizontal="center" vertical="center" wrapText="1"/>
    </xf>
    <xf numFmtId="16" fontId="170" fillId="0" borderId="94" xfId="1782" applyNumberFormat="1" applyFont="1" applyBorder="1" applyAlignment="1">
      <alignment horizontal="center" vertical="center" wrapText="1"/>
    </xf>
    <xf numFmtId="16" fontId="170" fillId="0" borderId="95" xfId="1782" applyNumberFormat="1" applyFont="1" applyBorder="1" applyAlignment="1">
      <alignment horizontal="center" vertical="center" wrapText="1"/>
    </xf>
    <xf numFmtId="16" fontId="20" fillId="0" borderId="94" xfId="1782" applyNumberFormat="1" applyFont="1" applyBorder="1" applyAlignment="1">
      <alignment horizontal="center" vertical="center" wrapText="1"/>
    </xf>
    <xf numFmtId="0" fontId="100" fillId="12" borderId="17" xfId="1782" applyFont="1" applyFill="1" applyBorder="1" applyAlignment="1">
      <alignment horizontal="center" vertical="center" wrapText="1"/>
    </xf>
    <xf numFmtId="0" fontId="100" fillId="12" borderId="72" xfId="1782" applyFont="1" applyFill="1" applyBorder="1" applyAlignment="1">
      <alignment horizontal="center" vertical="center" wrapText="1"/>
    </xf>
    <xf numFmtId="0" fontId="81" fillId="0" borderId="17" xfId="1782" applyFont="1" applyBorder="1" applyAlignment="1">
      <alignment horizontal="center" vertical="center" textRotation="60"/>
    </xf>
    <xf numFmtId="0" fontId="81" fillId="0" borderId="72" xfId="1782" applyFont="1" applyBorder="1" applyAlignment="1">
      <alignment horizontal="center" vertical="center" textRotation="60"/>
    </xf>
    <xf numFmtId="0" fontId="104" fillId="0" borderId="65" xfId="1782" applyFont="1" applyBorder="1" applyAlignment="1">
      <alignment horizontal="center" vertical="top" wrapText="1"/>
    </xf>
    <xf numFmtId="0" fontId="104" fillId="0" borderId="74" xfId="1782" applyFont="1" applyBorder="1" applyAlignment="1">
      <alignment horizontal="center" vertical="top" wrapText="1"/>
    </xf>
    <xf numFmtId="0" fontId="103" fillId="0" borderId="65" xfId="1782" applyFont="1" applyBorder="1" applyAlignment="1">
      <alignment horizontal="center" vertical="top" wrapText="1"/>
    </xf>
    <xf numFmtId="0" fontId="103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0" fillId="6" borderId="17" xfId="1782" applyFont="1" applyFill="1" applyBorder="1" applyAlignment="1">
      <alignment horizontal="center" vertical="center" wrapText="1"/>
    </xf>
    <xf numFmtId="0" fontId="90" fillId="6" borderId="72" xfId="1782" applyFont="1" applyFill="1" applyBorder="1" applyAlignment="1">
      <alignment horizontal="center" vertical="center" wrapText="1"/>
    </xf>
    <xf numFmtId="0" fontId="91" fillId="8" borderId="17" xfId="1782" applyFont="1" applyFill="1" applyBorder="1" applyAlignment="1">
      <alignment horizontal="center" vertical="center" wrapText="1"/>
    </xf>
    <xf numFmtId="0" fontId="91" fillId="8" borderId="72" xfId="1782" applyFont="1" applyFill="1" applyBorder="1" applyAlignment="1">
      <alignment horizontal="center" vertical="center" wrapText="1"/>
    </xf>
    <xf numFmtId="0" fontId="98" fillId="21" borderId="17" xfId="1782" applyFont="1" applyFill="1" applyBorder="1" applyAlignment="1">
      <alignment horizontal="center" vertical="center" wrapText="1"/>
    </xf>
    <xf numFmtId="0" fontId="98" fillId="21" borderId="72" xfId="1782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26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2" fillId="12" borderId="35" xfId="0" applyFont="1" applyFill="1" applyBorder="1" applyAlignment="1">
      <alignment horizontal="center" vertical="center" wrapText="1"/>
    </xf>
    <xf numFmtId="0" fontId="52" fillId="13" borderId="35" xfId="0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top" wrapText="1"/>
    </xf>
    <xf numFmtId="0" fontId="57" fillId="15" borderId="41" xfId="0" applyFont="1" applyFill="1" applyBorder="1" applyAlignment="1">
      <alignment horizontal="center" vertical="top" wrapText="1"/>
    </xf>
    <xf numFmtId="0" fontId="57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166" fontId="55" fillId="4" borderId="3" xfId="0" applyNumberFormat="1" applyFont="1" applyFill="1" applyBorder="1" applyAlignment="1">
      <alignment horizontal="center" vertical="center" wrapText="1"/>
    </xf>
    <xf numFmtId="166" fontId="55" fillId="4" borderId="5" xfId="0" applyNumberFormat="1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center" wrapText="1"/>
    </xf>
    <xf numFmtId="0" fontId="57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4" fillId="4" borderId="19" xfId="0" applyFont="1" applyFill="1" applyBorder="1" applyAlignment="1">
      <alignment horizontal="center" vertical="center" wrapText="1"/>
    </xf>
    <xf numFmtId="166" fontId="55" fillId="4" borderId="7" xfId="0" applyNumberFormat="1" applyFont="1" applyFill="1" applyBorder="1" applyAlignment="1">
      <alignment horizontal="center" vertical="center" wrapText="1"/>
    </xf>
    <xf numFmtId="0" fontId="57" fillId="4" borderId="23" xfId="0" applyFont="1" applyFill="1" applyBorder="1" applyAlignment="1">
      <alignment horizontal="center" vertical="center" wrapText="1"/>
    </xf>
    <xf numFmtId="0" fontId="57" fillId="4" borderId="42" xfId="0" applyFont="1" applyFill="1" applyBorder="1" applyAlignment="1">
      <alignment horizontal="center" vertical="center" wrapText="1"/>
    </xf>
    <xf numFmtId="0" fontId="57" fillId="4" borderId="41" xfId="0" applyFont="1" applyFill="1" applyBorder="1" applyAlignment="1">
      <alignment horizontal="center" vertical="center" wrapText="1"/>
    </xf>
    <xf numFmtId="0" fontId="57" fillId="15" borderId="42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4" fillId="4" borderId="50" xfId="0" applyFont="1" applyFill="1" applyBorder="1" applyAlignment="1">
      <alignment horizontal="center" vertical="center" wrapText="1"/>
    </xf>
    <xf numFmtId="167" fontId="116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29" fillId="0" borderId="53" xfId="6" applyFont="1" applyBorder="1" applyAlignment="1">
      <alignment horizontal="left" vertical="top" wrapText="1"/>
    </xf>
    <xf numFmtId="0" fontId="29" fillId="0" borderId="11" xfId="6" applyFont="1" applyBorder="1" applyAlignment="1">
      <alignment horizontal="left" vertical="top"/>
    </xf>
    <xf numFmtId="0" fontId="29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29" fillId="0" borderId="59" xfId="6" applyFont="1" applyBorder="1" applyAlignment="1">
      <alignment horizontal="left" vertical="top" wrapText="1"/>
    </xf>
    <xf numFmtId="0" fontId="29" fillId="0" borderId="61" xfId="6" applyFont="1" applyBorder="1" applyAlignment="1">
      <alignment horizontal="left" vertical="top"/>
    </xf>
    <xf numFmtId="0" fontId="29" fillId="0" borderId="60" xfId="6" applyFont="1" applyBorder="1" applyAlignment="1">
      <alignment horizontal="left" vertical="top"/>
    </xf>
    <xf numFmtId="14" fontId="95" fillId="15" borderId="4" xfId="1782" applyNumberFormat="1" applyFont="1" applyFill="1" applyBorder="1" applyAlignment="1">
      <alignment horizontal="center" vertical="center"/>
    </xf>
    <xf numFmtId="14" fontId="95" fillId="15" borderId="22" xfId="1782" applyNumberFormat="1" applyFont="1" applyFill="1" applyBorder="1" applyAlignment="1">
      <alignment horizontal="center" vertical="center"/>
    </xf>
    <xf numFmtId="0" fontId="81" fillId="0" borderId="4" xfId="1782" applyFont="1" applyBorder="1" applyAlignment="1">
      <alignment horizontal="center" vertical="center" textRotation="60"/>
    </xf>
    <xf numFmtId="0" fontId="81" fillId="0" borderId="22" xfId="1782" applyFont="1" applyBorder="1" applyAlignment="1">
      <alignment horizontal="center" vertical="center" textRotation="60"/>
    </xf>
    <xf numFmtId="16" fontId="20" fillId="0" borderId="95" xfId="1782" applyNumberFormat="1" applyFont="1" applyBorder="1" applyAlignment="1">
      <alignment horizontal="center" vertical="center" wrapText="1"/>
    </xf>
  </cellXfs>
  <cellStyles count="3557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2-24." xfId="3556" xr:uid="{3D4B1D1C-D89D-40FA-985E-03B3091AFC53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disastrousideas.wordpress.com/2013/12/19/weather-mood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320841</xdr:colOff>
      <xdr:row>6</xdr:row>
      <xdr:rowOff>190499</xdr:rowOff>
    </xdr:from>
    <xdr:to>
      <xdr:col>6</xdr:col>
      <xdr:colOff>1102822</xdr:colOff>
      <xdr:row>11</xdr:row>
      <xdr:rowOff>253967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4471736" y="1694446"/>
          <a:ext cx="1363507" cy="1517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zoomScaleNormal="100" workbookViewId="0">
      <selection activeCell="D23" sqref="D23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41" t="s">
        <v>194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3"/>
    </row>
    <row r="8" spans="2:16" ht="2.25" customHeight="1">
      <c r="B8" s="39"/>
      <c r="P8" s="276"/>
    </row>
    <row r="9" spans="2:16" s="35" customFormat="1" ht="15">
      <c r="B9" s="422" t="s">
        <v>48</v>
      </c>
      <c r="C9" s="423"/>
      <c r="D9" s="424"/>
      <c r="E9" s="422" t="s">
        <v>6</v>
      </c>
      <c r="F9" s="423"/>
      <c r="G9" s="424"/>
      <c r="H9" s="422" t="s">
        <v>49</v>
      </c>
      <c r="I9" s="423"/>
      <c r="J9" s="424"/>
      <c r="K9" s="422" t="s">
        <v>7</v>
      </c>
      <c r="L9" s="423"/>
      <c r="M9" s="424"/>
      <c r="N9" s="422" t="s">
        <v>8</v>
      </c>
      <c r="O9" s="423"/>
      <c r="P9" s="424"/>
    </row>
    <row r="10" spans="2:16" s="40" customFormat="1" ht="12.75">
      <c r="B10" s="434">
        <v>45418</v>
      </c>
      <c r="C10" s="435"/>
      <c r="D10" s="436"/>
      <c r="E10" s="434">
        <f>B10+1</f>
        <v>45419</v>
      </c>
      <c r="F10" s="435"/>
      <c r="G10" s="436"/>
      <c r="H10" s="434">
        <f t="shared" ref="H10" si="0">E10+1</f>
        <v>45420</v>
      </c>
      <c r="I10" s="435"/>
      <c r="J10" s="436"/>
      <c r="K10" s="434">
        <f t="shared" ref="K10" si="1">H10+1</f>
        <v>45421</v>
      </c>
      <c r="L10" s="435"/>
      <c r="M10" s="436"/>
      <c r="N10" s="434">
        <f t="shared" ref="N10" si="2">K10+1</f>
        <v>45422</v>
      </c>
      <c r="O10" s="435"/>
      <c r="P10" s="436"/>
    </row>
    <row r="11" spans="2:16" s="4" customFormat="1" ht="13.5" customHeight="1">
      <c r="B11" s="426" t="s">
        <v>143</v>
      </c>
      <c r="C11" s="427"/>
      <c r="D11" s="428"/>
      <c r="E11" s="426" t="s">
        <v>143</v>
      </c>
      <c r="F11" s="427"/>
      <c r="G11" s="427"/>
      <c r="H11" s="413" t="s">
        <v>209</v>
      </c>
      <c r="I11" s="414"/>
      <c r="J11" s="415"/>
      <c r="K11" s="427" t="s">
        <v>143</v>
      </c>
      <c r="L11" s="427"/>
      <c r="M11" s="428"/>
      <c r="N11" s="426" t="s">
        <v>143</v>
      </c>
      <c r="O11" s="427"/>
      <c r="P11" s="428"/>
    </row>
    <row r="12" spans="2:16" s="40" customFormat="1" ht="30" customHeight="1">
      <c r="B12" s="356" t="s">
        <v>130</v>
      </c>
      <c r="C12" s="425" t="s">
        <v>144</v>
      </c>
      <c r="D12" s="433"/>
      <c r="E12" s="356" t="s">
        <v>130</v>
      </c>
      <c r="F12" s="425" t="s">
        <v>145</v>
      </c>
      <c r="G12" s="425"/>
      <c r="H12" s="416"/>
      <c r="I12" s="417"/>
      <c r="J12" s="418"/>
      <c r="K12" s="388" t="s">
        <v>130</v>
      </c>
      <c r="L12" s="425" t="s">
        <v>146</v>
      </c>
      <c r="M12" s="433"/>
      <c r="N12" s="356" t="s">
        <v>130</v>
      </c>
      <c r="O12" s="429" t="s">
        <v>147</v>
      </c>
      <c r="P12" s="430"/>
    </row>
    <row r="13" spans="2:16" s="40" customFormat="1" ht="12.95" customHeight="1">
      <c r="B13" s="431" t="s">
        <v>45</v>
      </c>
      <c r="C13" s="432"/>
      <c r="D13" s="376">
        <v>9.6999999999999993</v>
      </c>
      <c r="E13" s="431" t="s">
        <v>45</v>
      </c>
      <c r="F13" s="432"/>
      <c r="G13" s="384" t="s">
        <v>131</v>
      </c>
      <c r="H13" s="416"/>
      <c r="I13" s="417"/>
      <c r="J13" s="418"/>
      <c r="K13" s="432" t="s">
        <v>45</v>
      </c>
      <c r="L13" s="432"/>
      <c r="M13" s="376" t="s">
        <v>132</v>
      </c>
      <c r="N13" s="431" t="s">
        <v>45</v>
      </c>
      <c r="O13" s="432"/>
      <c r="P13" s="376" t="s">
        <v>132</v>
      </c>
    </row>
    <row r="14" spans="2:16" s="40" customFormat="1" ht="12.95" customHeight="1">
      <c r="B14" s="409" t="s">
        <v>148</v>
      </c>
      <c r="C14" s="410"/>
      <c r="D14" s="357">
        <v>11392</v>
      </c>
      <c r="E14" s="409" t="s">
        <v>148</v>
      </c>
      <c r="F14" s="410"/>
      <c r="G14" s="385">
        <v>8967</v>
      </c>
      <c r="H14" s="416"/>
      <c r="I14" s="417"/>
      <c r="J14" s="418"/>
      <c r="K14" s="410" t="s">
        <v>148</v>
      </c>
      <c r="L14" s="410"/>
      <c r="M14" s="357">
        <v>8982</v>
      </c>
      <c r="N14" s="409" t="s">
        <v>148</v>
      </c>
      <c r="O14" s="410"/>
      <c r="P14" s="357">
        <v>8970</v>
      </c>
    </row>
    <row r="15" spans="2:16" s="40" customFormat="1" ht="30" customHeight="1">
      <c r="B15" s="356" t="s">
        <v>133</v>
      </c>
      <c r="C15" s="425" t="s">
        <v>149</v>
      </c>
      <c r="D15" s="433"/>
      <c r="E15" s="356" t="s">
        <v>133</v>
      </c>
      <c r="F15" s="401" t="s">
        <v>150</v>
      </c>
      <c r="G15" s="401"/>
      <c r="H15" s="416"/>
      <c r="I15" s="417"/>
      <c r="J15" s="418"/>
      <c r="K15" s="388" t="s">
        <v>133</v>
      </c>
      <c r="L15" s="401" t="s">
        <v>151</v>
      </c>
      <c r="M15" s="402"/>
      <c r="N15" s="356" t="s">
        <v>133</v>
      </c>
      <c r="O15" s="401" t="s">
        <v>152</v>
      </c>
      <c r="P15" s="402"/>
    </row>
    <row r="16" spans="2:16" s="40" customFormat="1" ht="12.95" customHeight="1">
      <c r="B16" s="431" t="s">
        <v>45</v>
      </c>
      <c r="C16" s="432"/>
      <c r="D16" s="376" t="s">
        <v>137</v>
      </c>
      <c r="E16" s="431" t="s">
        <v>45</v>
      </c>
      <c r="F16" s="432"/>
      <c r="G16" s="384" t="s">
        <v>153</v>
      </c>
      <c r="H16" s="416"/>
      <c r="I16" s="417"/>
      <c r="J16" s="418"/>
      <c r="K16" s="432" t="s">
        <v>45</v>
      </c>
      <c r="L16" s="432"/>
      <c r="M16" s="376" t="s">
        <v>132</v>
      </c>
      <c r="N16" s="431" t="s">
        <v>45</v>
      </c>
      <c r="O16" s="432"/>
      <c r="P16" s="376" t="s">
        <v>154</v>
      </c>
    </row>
    <row r="17" spans="2:17" s="40" customFormat="1" ht="12.95" customHeight="1">
      <c r="B17" s="409" t="s">
        <v>148</v>
      </c>
      <c r="C17" s="410"/>
      <c r="D17" s="357">
        <v>11394</v>
      </c>
      <c r="E17" s="409" t="s">
        <v>148</v>
      </c>
      <c r="F17" s="410"/>
      <c r="G17" s="385">
        <v>9008</v>
      </c>
      <c r="H17" s="416"/>
      <c r="I17" s="417"/>
      <c r="J17" s="418"/>
      <c r="K17" s="410" t="s">
        <v>148</v>
      </c>
      <c r="L17" s="410"/>
      <c r="M17" s="357">
        <v>9030</v>
      </c>
      <c r="N17" s="409" t="s">
        <v>148</v>
      </c>
      <c r="O17" s="410"/>
      <c r="P17" s="357">
        <v>9007</v>
      </c>
    </row>
    <row r="18" spans="2:17" s="4" customFormat="1" ht="15.95" customHeight="1">
      <c r="B18" s="412" t="s">
        <v>155</v>
      </c>
      <c r="C18" s="399"/>
      <c r="D18" s="400"/>
      <c r="E18" s="412" t="s">
        <v>155</v>
      </c>
      <c r="F18" s="399"/>
      <c r="G18" s="399"/>
      <c r="H18" s="416"/>
      <c r="I18" s="417"/>
      <c r="J18" s="418"/>
      <c r="K18" s="399" t="s">
        <v>155</v>
      </c>
      <c r="L18" s="399"/>
      <c r="M18" s="400"/>
      <c r="N18" s="412" t="s">
        <v>155</v>
      </c>
      <c r="O18" s="399"/>
      <c r="P18" s="400"/>
    </row>
    <row r="19" spans="2:17" s="40" customFormat="1" ht="39.950000000000003" customHeight="1">
      <c r="B19" s="377" t="s">
        <v>130</v>
      </c>
      <c r="C19" s="394" t="s">
        <v>178</v>
      </c>
      <c r="D19" s="395"/>
      <c r="E19" s="377" t="s">
        <v>130</v>
      </c>
      <c r="F19" s="394" t="s">
        <v>156</v>
      </c>
      <c r="G19" s="394"/>
      <c r="H19" s="416"/>
      <c r="I19" s="417"/>
      <c r="J19" s="418"/>
      <c r="K19" s="389" t="s">
        <v>130</v>
      </c>
      <c r="L19" s="394" t="s">
        <v>207</v>
      </c>
      <c r="M19" s="395"/>
      <c r="N19" s="377" t="s">
        <v>130</v>
      </c>
      <c r="O19" s="394" t="s">
        <v>192</v>
      </c>
      <c r="P19" s="395"/>
    </row>
    <row r="20" spans="2:17" s="40" customFormat="1" ht="30" customHeight="1">
      <c r="B20" s="378"/>
      <c r="C20" s="396"/>
      <c r="D20" s="397"/>
      <c r="E20" s="378"/>
      <c r="F20" s="396"/>
      <c r="G20" s="396"/>
      <c r="H20" s="416"/>
      <c r="I20" s="417"/>
      <c r="J20" s="418"/>
      <c r="K20" s="383"/>
      <c r="L20" s="396"/>
      <c r="M20" s="397"/>
      <c r="N20" s="378"/>
      <c r="O20" s="396"/>
      <c r="P20" s="397"/>
    </row>
    <row r="21" spans="2:17" s="40" customFormat="1" ht="12.95" customHeight="1">
      <c r="B21" s="411" t="s">
        <v>45</v>
      </c>
      <c r="C21" s="398"/>
      <c r="D21" s="379" t="s">
        <v>129</v>
      </c>
      <c r="E21" s="411" t="s">
        <v>45</v>
      </c>
      <c r="F21" s="398"/>
      <c r="G21" s="386" t="s">
        <v>157</v>
      </c>
      <c r="H21" s="416"/>
      <c r="I21" s="417"/>
      <c r="J21" s="418"/>
      <c r="K21" s="398" t="s">
        <v>45</v>
      </c>
      <c r="L21" s="398"/>
      <c r="M21" s="379" t="s">
        <v>208</v>
      </c>
      <c r="N21" s="411" t="s">
        <v>45</v>
      </c>
      <c r="O21" s="398"/>
      <c r="P21" s="379" t="s">
        <v>193</v>
      </c>
    </row>
    <row r="22" spans="2:17" s="40" customFormat="1" ht="12.95" customHeight="1">
      <c r="B22" s="409" t="s">
        <v>148</v>
      </c>
      <c r="C22" s="410"/>
      <c r="D22" s="357" t="s">
        <v>195</v>
      </c>
      <c r="E22" s="409" t="s">
        <v>148</v>
      </c>
      <c r="F22" s="410"/>
      <c r="G22" s="385" t="s">
        <v>196</v>
      </c>
      <c r="H22" s="416"/>
      <c r="I22" s="417"/>
      <c r="J22" s="418"/>
      <c r="K22" s="410" t="s">
        <v>148</v>
      </c>
      <c r="L22" s="410"/>
      <c r="M22" s="357" t="s">
        <v>214</v>
      </c>
      <c r="N22" s="409" t="s">
        <v>148</v>
      </c>
      <c r="O22" s="410"/>
      <c r="P22" s="357" t="s">
        <v>198</v>
      </c>
    </row>
    <row r="23" spans="2:17" s="40" customFormat="1" ht="39.950000000000003" customHeight="1">
      <c r="B23" s="377" t="s">
        <v>133</v>
      </c>
      <c r="C23" s="394" t="s">
        <v>167</v>
      </c>
      <c r="D23" s="395"/>
      <c r="E23" s="377" t="s">
        <v>133</v>
      </c>
      <c r="F23" s="403" t="s">
        <v>205</v>
      </c>
      <c r="G23" s="403"/>
      <c r="H23" s="416"/>
      <c r="I23" s="417"/>
      <c r="J23" s="418"/>
      <c r="K23" s="389" t="s">
        <v>133</v>
      </c>
      <c r="L23" s="394" t="s">
        <v>173</v>
      </c>
      <c r="M23" s="395"/>
      <c r="N23" s="380" t="s">
        <v>133</v>
      </c>
      <c r="O23" s="403" t="s">
        <v>175</v>
      </c>
      <c r="P23" s="404"/>
    </row>
    <row r="24" spans="2:17" s="40" customFormat="1" ht="30" customHeight="1">
      <c r="B24" s="378"/>
      <c r="C24" s="396"/>
      <c r="D24" s="397"/>
      <c r="E24" s="381"/>
      <c r="F24" s="405"/>
      <c r="G24" s="405"/>
      <c r="H24" s="416"/>
      <c r="I24" s="417"/>
      <c r="J24" s="418"/>
      <c r="K24" s="383"/>
      <c r="L24" s="396"/>
      <c r="M24" s="397"/>
      <c r="N24" s="381"/>
      <c r="O24" s="405"/>
      <c r="P24" s="406"/>
      <c r="Q24" s="88"/>
    </row>
    <row r="25" spans="2:17" s="40" customFormat="1" ht="12.95" customHeight="1">
      <c r="B25" s="411" t="s">
        <v>45</v>
      </c>
      <c r="C25" s="398"/>
      <c r="D25" s="379" t="s">
        <v>168</v>
      </c>
      <c r="E25" s="411" t="s">
        <v>45</v>
      </c>
      <c r="F25" s="398"/>
      <c r="G25" s="386" t="s">
        <v>177</v>
      </c>
      <c r="H25" s="416"/>
      <c r="I25" s="417"/>
      <c r="J25" s="418"/>
      <c r="K25" s="398" t="s">
        <v>45</v>
      </c>
      <c r="L25" s="398"/>
      <c r="M25" s="379" t="s">
        <v>174</v>
      </c>
      <c r="N25" s="407" t="s">
        <v>45</v>
      </c>
      <c r="O25" s="408"/>
      <c r="P25" s="382" t="s">
        <v>158</v>
      </c>
    </row>
    <row r="26" spans="2:17" s="40" customFormat="1" ht="12.95" customHeight="1">
      <c r="B26" s="409" t="s">
        <v>148</v>
      </c>
      <c r="C26" s="410"/>
      <c r="D26" s="357" t="s">
        <v>199</v>
      </c>
      <c r="E26" s="409" t="s">
        <v>148</v>
      </c>
      <c r="F26" s="410"/>
      <c r="G26" s="385" t="s">
        <v>200</v>
      </c>
      <c r="H26" s="416"/>
      <c r="I26" s="417"/>
      <c r="J26" s="418"/>
      <c r="K26" s="410" t="s">
        <v>148</v>
      </c>
      <c r="L26" s="410"/>
      <c r="M26" s="357" t="s">
        <v>197</v>
      </c>
      <c r="N26" s="409" t="s">
        <v>148</v>
      </c>
      <c r="O26" s="410"/>
      <c r="P26" s="357">
        <v>42223</v>
      </c>
    </row>
    <row r="27" spans="2:17" s="40" customFormat="1" ht="39.950000000000003" customHeight="1">
      <c r="B27" s="377" t="s">
        <v>135</v>
      </c>
      <c r="C27" s="394" t="s">
        <v>180</v>
      </c>
      <c r="D27" s="395"/>
      <c r="E27" s="377" t="s">
        <v>135</v>
      </c>
      <c r="F27" s="394" t="s">
        <v>159</v>
      </c>
      <c r="G27" s="394"/>
      <c r="H27" s="416"/>
      <c r="I27" s="417"/>
      <c r="J27" s="418"/>
      <c r="K27" s="389" t="s">
        <v>135</v>
      </c>
      <c r="L27" s="394" t="s">
        <v>176</v>
      </c>
      <c r="M27" s="395"/>
      <c r="N27" s="377" t="s">
        <v>135</v>
      </c>
      <c r="O27" s="394" t="s">
        <v>206</v>
      </c>
      <c r="P27" s="395"/>
    </row>
    <row r="28" spans="2:17" s="40" customFormat="1" ht="30" customHeight="1">
      <c r="B28" s="378"/>
      <c r="C28" s="396"/>
      <c r="D28" s="397"/>
      <c r="E28" s="378"/>
      <c r="F28" s="396"/>
      <c r="G28" s="396"/>
      <c r="H28" s="416"/>
      <c r="I28" s="417"/>
      <c r="J28" s="418"/>
      <c r="K28" s="383"/>
      <c r="L28" s="396"/>
      <c r="M28" s="397"/>
      <c r="N28" s="378"/>
      <c r="O28" s="396"/>
      <c r="P28" s="397"/>
    </row>
    <row r="29" spans="2:17" s="40" customFormat="1" ht="12.95" customHeight="1">
      <c r="B29" s="411" t="s">
        <v>45</v>
      </c>
      <c r="C29" s="398"/>
      <c r="D29" s="379" t="s">
        <v>127</v>
      </c>
      <c r="E29" s="411" t="s">
        <v>45</v>
      </c>
      <c r="F29" s="398"/>
      <c r="G29" s="387" t="s">
        <v>160</v>
      </c>
      <c r="H29" s="416"/>
      <c r="I29" s="417"/>
      <c r="J29" s="418"/>
      <c r="K29" s="398" t="s">
        <v>45</v>
      </c>
      <c r="L29" s="398"/>
      <c r="M29" s="379" t="s">
        <v>177</v>
      </c>
      <c r="N29" s="411" t="s">
        <v>45</v>
      </c>
      <c r="O29" s="398"/>
      <c r="P29" s="379" t="s">
        <v>179</v>
      </c>
    </row>
    <row r="30" spans="2:17" s="40" customFormat="1" ht="12.95" customHeight="1">
      <c r="B30" s="409" t="s">
        <v>148</v>
      </c>
      <c r="C30" s="410"/>
      <c r="D30" s="357">
        <v>10413</v>
      </c>
      <c r="E30" s="409" t="s">
        <v>148</v>
      </c>
      <c r="F30" s="410"/>
      <c r="G30" s="385" t="s">
        <v>215</v>
      </c>
      <c r="H30" s="416"/>
      <c r="I30" s="417"/>
      <c r="J30" s="418"/>
      <c r="K30" s="410" t="s">
        <v>148</v>
      </c>
      <c r="L30" s="410"/>
      <c r="M30" s="357">
        <v>10144</v>
      </c>
      <c r="N30" s="409" t="s">
        <v>148</v>
      </c>
      <c r="O30" s="410"/>
      <c r="P30" s="357" t="s">
        <v>201</v>
      </c>
    </row>
    <row r="31" spans="2:17" s="40" customFormat="1" ht="15.95" customHeight="1">
      <c r="B31" s="412" t="s">
        <v>161</v>
      </c>
      <c r="C31" s="399"/>
      <c r="D31" s="400"/>
      <c r="E31" s="412" t="s">
        <v>161</v>
      </c>
      <c r="F31" s="399"/>
      <c r="G31" s="399"/>
      <c r="H31" s="416"/>
      <c r="I31" s="417"/>
      <c r="J31" s="418"/>
      <c r="K31" s="399" t="s">
        <v>161</v>
      </c>
      <c r="L31" s="399"/>
      <c r="M31" s="400"/>
      <c r="N31" s="412" t="s">
        <v>161</v>
      </c>
      <c r="O31" s="399"/>
      <c r="P31" s="400"/>
    </row>
    <row r="32" spans="2:17" s="40" customFormat="1" ht="39.950000000000003" customHeight="1">
      <c r="B32" s="377" t="s">
        <v>136</v>
      </c>
      <c r="C32" s="394" t="s">
        <v>169</v>
      </c>
      <c r="D32" s="395"/>
      <c r="E32" s="377" t="s">
        <v>136</v>
      </c>
      <c r="F32" s="394" t="s">
        <v>170</v>
      </c>
      <c r="G32" s="394"/>
      <c r="H32" s="416"/>
      <c r="I32" s="417"/>
      <c r="J32" s="418"/>
      <c r="K32" s="389" t="s">
        <v>136</v>
      </c>
      <c r="L32" s="437" t="s">
        <v>210</v>
      </c>
      <c r="M32" s="438"/>
      <c r="N32" s="377" t="s">
        <v>136</v>
      </c>
      <c r="O32" s="394" t="s">
        <v>211</v>
      </c>
      <c r="P32" s="395"/>
    </row>
    <row r="33" spans="2:16" s="40" customFormat="1" ht="30" customHeight="1">
      <c r="B33" s="378"/>
      <c r="C33" s="396"/>
      <c r="D33" s="397"/>
      <c r="E33" s="378"/>
      <c r="F33" s="396"/>
      <c r="G33" s="396"/>
      <c r="H33" s="416"/>
      <c r="I33" s="417"/>
      <c r="J33" s="418"/>
      <c r="K33" s="383"/>
      <c r="L33" s="439"/>
      <c r="M33" s="440"/>
      <c r="N33" s="378"/>
      <c r="O33" s="396"/>
      <c r="P33" s="397"/>
    </row>
    <row r="34" spans="2:16" s="41" customFormat="1" ht="12.95" customHeight="1">
      <c r="B34" s="411" t="s">
        <v>45</v>
      </c>
      <c r="C34" s="398"/>
      <c r="D34" s="379" t="s">
        <v>134</v>
      </c>
      <c r="E34" s="411" t="s">
        <v>45</v>
      </c>
      <c r="F34" s="398"/>
      <c r="G34" s="386" t="s">
        <v>171</v>
      </c>
      <c r="H34" s="416"/>
      <c r="I34" s="417"/>
      <c r="J34" s="418"/>
      <c r="K34" s="398" t="s">
        <v>45</v>
      </c>
      <c r="L34" s="398"/>
      <c r="M34" s="379" t="s">
        <v>172</v>
      </c>
      <c r="N34" s="411" t="s">
        <v>45</v>
      </c>
      <c r="O34" s="398"/>
      <c r="P34" s="379" t="s">
        <v>212</v>
      </c>
    </row>
    <row r="35" spans="2:16" s="40" customFormat="1" ht="12.95" customHeight="1">
      <c r="B35" s="409" t="s">
        <v>148</v>
      </c>
      <c r="C35" s="410"/>
      <c r="D35" s="357" t="s">
        <v>202</v>
      </c>
      <c r="E35" s="409" t="s">
        <v>148</v>
      </c>
      <c r="F35" s="410"/>
      <c r="G35" s="385" t="s">
        <v>203</v>
      </c>
      <c r="H35" s="419"/>
      <c r="I35" s="420"/>
      <c r="J35" s="421"/>
      <c r="K35" s="410" t="s">
        <v>148</v>
      </c>
      <c r="L35" s="410"/>
      <c r="M35" s="357" t="s">
        <v>204</v>
      </c>
      <c r="N35" s="409" t="s">
        <v>148</v>
      </c>
      <c r="O35" s="410"/>
      <c r="P35" s="357" t="s">
        <v>213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83" customFormat="1" ht="30.75" customHeight="1">
      <c r="B37" s="36"/>
      <c r="C37" s="455" t="s">
        <v>87</v>
      </c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2:16" s="183" customFormat="1" ht="15.75">
      <c r="B38" s="456"/>
      <c r="C38" s="457"/>
      <c r="D38" s="458"/>
      <c r="E38" s="456"/>
      <c r="F38" s="457"/>
      <c r="G38" s="458"/>
      <c r="H38" s="456"/>
      <c r="I38" s="457"/>
      <c r="J38" s="458"/>
      <c r="K38" s="456"/>
      <c r="L38" s="457"/>
      <c r="M38" s="458"/>
      <c r="N38" s="456"/>
      <c r="O38" s="457"/>
      <c r="P38" s="458"/>
    </row>
    <row r="39" spans="2:16" s="183" customFormat="1" ht="21.95" customHeight="1">
      <c r="B39" s="277"/>
      <c r="C39" s="444" t="str">
        <f>'JL ŠKOLKA'!B8</f>
        <v>Chléb s ochuceným pomazánkovým máslem a pažitkou</v>
      </c>
      <c r="D39" s="445"/>
      <c r="E39" s="277"/>
      <c r="F39" s="444" t="str">
        <f>'JL ŠKOLKA'!D8</f>
        <v>Veka s máslem a šlehaným medem, mléko</v>
      </c>
      <c r="G39" s="445"/>
      <c r="H39" s="277"/>
      <c r="I39" s="444"/>
      <c r="J39" s="445"/>
      <c r="K39" s="277"/>
      <c r="L39" s="444" t="str">
        <f>'JL ŠKOLKA'!H8</f>
        <v>Houska s máslem a ovocnou pomazánkou (džem)</v>
      </c>
      <c r="M39" s="445"/>
      <c r="N39" s="277"/>
      <c r="O39" s="459" t="str">
        <f>'JL ŠKOLKA'!J8</f>
        <v>Rybičková pomazánka, chléb</v>
      </c>
      <c r="P39" s="460"/>
    </row>
    <row r="40" spans="2:16" s="183" customFormat="1" ht="21.95" customHeight="1">
      <c r="B40" s="184"/>
      <c r="C40" s="446"/>
      <c r="D40" s="447"/>
      <c r="E40" s="184"/>
      <c r="F40" s="446"/>
      <c r="G40" s="447"/>
      <c r="H40" s="184"/>
      <c r="I40" s="446"/>
      <c r="J40" s="447"/>
      <c r="K40" s="184"/>
      <c r="L40" s="446"/>
      <c r="M40" s="447"/>
      <c r="N40" s="184"/>
      <c r="O40" s="461"/>
      <c r="P40" s="462"/>
    </row>
    <row r="41" spans="2:16" s="183" customFormat="1" ht="15">
      <c r="B41" s="453"/>
      <c r="C41" s="454"/>
      <c r="D41" s="304"/>
      <c r="E41" s="453"/>
      <c r="F41" s="454"/>
      <c r="G41" s="304"/>
      <c r="H41" s="453"/>
      <c r="I41" s="454"/>
      <c r="J41" s="304"/>
      <c r="K41" s="453"/>
      <c r="L41" s="454"/>
      <c r="M41" s="304"/>
      <c r="N41" s="453"/>
      <c r="O41" s="454"/>
      <c r="P41" s="304"/>
    </row>
    <row r="42" spans="2:16" s="183" customFormat="1" ht="15">
      <c r="B42" s="451"/>
      <c r="C42" s="452"/>
      <c r="D42" s="347"/>
      <c r="E42" s="451"/>
      <c r="F42" s="452"/>
      <c r="G42" s="347"/>
      <c r="H42" s="451"/>
      <c r="I42" s="452"/>
      <c r="J42" s="347"/>
      <c r="K42" s="451"/>
      <c r="L42" s="452"/>
      <c r="M42" s="347"/>
      <c r="N42" s="451"/>
      <c r="O42" s="452"/>
      <c r="P42" s="347"/>
    </row>
    <row r="43" spans="2:16" s="183" customFormat="1" ht="15"/>
    <row r="44" spans="2:16" s="183" customFormat="1" ht="15.75">
      <c r="B44" s="448"/>
      <c r="C44" s="449"/>
      <c r="D44" s="450"/>
      <c r="E44" s="448"/>
      <c r="F44" s="449"/>
      <c r="G44" s="450"/>
      <c r="H44" s="448"/>
      <c r="I44" s="449"/>
      <c r="J44" s="450"/>
      <c r="K44" s="448"/>
      <c r="L44" s="449"/>
      <c r="M44" s="450"/>
      <c r="N44" s="448"/>
      <c r="O44" s="449"/>
      <c r="P44" s="450"/>
    </row>
    <row r="45" spans="2:16" s="183" customFormat="1" ht="21.95" customHeight="1">
      <c r="B45" s="277"/>
      <c r="C45" s="444" t="str">
        <f>'JL ŠKOLKA'!B20</f>
        <v>Tuňáková pomazánka s rohlíkem, zelenina</v>
      </c>
      <c r="D45" s="445"/>
      <c r="E45" s="277"/>
      <c r="F45" s="444" t="str">
        <f>'JL ŠKOLKA'!D20</f>
        <v>Obložený chléb se šunkou, zelenina</v>
      </c>
      <c r="G45" s="445"/>
      <c r="H45" s="277"/>
      <c r="I45" s="444"/>
      <c r="J45" s="445"/>
      <c r="K45" s="277"/>
      <c r="L45" s="444" t="str">
        <f>'JL ŠKOLKA'!H20</f>
        <v>Tmavý toastový chléb se salámovou pomazánkou, zelenina</v>
      </c>
      <c r="M45" s="445"/>
      <c r="N45" s="277"/>
      <c r="O45" s="444" t="str">
        <f>'JL ŠKOLKA'!J20</f>
        <v>Pudinkový dezert, piškoty, ovoce</v>
      </c>
      <c r="P45" s="445"/>
    </row>
    <row r="46" spans="2:16" s="183" customFormat="1" ht="21.95" customHeight="1">
      <c r="B46" s="184"/>
      <c r="C46" s="446"/>
      <c r="D46" s="447"/>
      <c r="E46" s="184"/>
      <c r="F46" s="446"/>
      <c r="G46" s="447"/>
      <c r="H46" s="184"/>
      <c r="I46" s="446"/>
      <c r="J46" s="447"/>
      <c r="K46" s="184"/>
      <c r="L46" s="446"/>
      <c r="M46" s="447"/>
      <c r="N46" s="184"/>
      <c r="O46" s="446"/>
      <c r="P46" s="447"/>
    </row>
    <row r="47" spans="2:16" s="183" customFormat="1" ht="15">
      <c r="B47" s="453"/>
      <c r="C47" s="454"/>
      <c r="D47" s="304"/>
      <c r="E47" s="453"/>
      <c r="F47" s="454"/>
      <c r="G47" s="304"/>
      <c r="H47" s="453"/>
      <c r="I47" s="454"/>
      <c r="J47" s="304"/>
      <c r="K47" s="453"/>
      <c r="L47" s="454"/>
      <c r="M47" s="304"/>
      <c r="N47" s="453"/>
      <c r="O47" s="454"/>
      <c r="P47" s="304"/>
    </row>
    <row r="48" spans="2:16" s="183" customFormat="1" ht="15">
      <c r="B48" s="451"/>
      <c r="C48" s="452"/>
      <c r="D48" s="347"/>
      <c r="E48" s="451"/>
      <c r="F48" s="452"/>
      <c r="G48" s="347"/>
      <c r="H48" s="451"/>
      <c r="I48" s="452"/>
      <c r="J48" s="347"/>
      <c r="K48" s="451"/>
      <c r="L48" s="452"/>
      <c r="M48" s="347"/>
      <c r="N48" s="451"/>
      <c r="O48" s="452"/>
      <c r="P48" s="347"/>
    </row>
    <row r="51" spans="1:16" ht="15">
      <c r="A51" s="264"/>
      <c r="B51" s="470" t="s">
        <v>138</v>
      </c>
      <c r="C51" s="471"/>
      <c r="D51" s="472"/>
      <c r="E51" s="470" t="s">
        <v>138</v>
      </c>
      <c r="F51" s="471"/>
      <c r="G51" s="472"/>
      <c r="H51" s="470"/>
      <c r="I51" s="471"/>
      <c r="J51" s="472"/>
      <c r="K51" s="470" t="s">
        <v>138</v>
      </c>
      <c r="L51" s="471"/>
      <c r="M51" s="472"/>
      <c r="N51" s="470" t="s">
        <v>138</v>
      </c>
      <c r="O51" s="471"/>
      <c r="P51" s="472"/>
    </row>
    <row r="52" spans="1:16" ht="14.25" customHeight="1">
      <c r="B52" s="279"/>
      <c r="C52" s="473" t="s">
        <v>162</v>
      </c>
      <c r="D52" s="474"/>
      <c r="E52" s="279"/>
      <c r="F52" s="473" t="s">
        <v>163</v>
      </c>
      <c r="G52" s="474"/>
      <c r="H52" s="279"/>
      <c r="I52" s="473"/>
      <c r="J52" s="474"/>
      <c r="K52" s="279"/>
      <c r="L52" s="473" t="s">
        <v>164</v>
      </c>
      <c r="M52" s="477"/>
      <c r="N52" s="358"/>
      <c r="O52" s="479" t="s">
        <v>165</v>
      </c>
      <c r="P52" s="480"/>
    </row>
    <row r="53" spans="1:16">
      <c r="B53" s="265"/>
      <c r="C53" s="475"/>
      <c r="D53" s="476"/>
      <c r="E53" s="265"/>
      <c r="F53" s="475"/>
      <c r="G53" s="476"/>
      <c r="H53" s="265"/>
      <c r="I53" s="475"/>
      <c r="J53" s="476"/>
      <c r="K53" s="265"/>
      <c r="L53" s="475"/>
      <c r="M53" s="478"/>
      <c r="N53" s="359"/>
      <c r="O53" s="481"/>
      <c r="P53" s="482"/>
    </row>
    <row r="54" spans="1:16">
      <c r="B54" s="463" t="s">
        <v>45</v>
      </c>
      <c r="C54" s="464"/>
      <c r="D54" s="280" t="s">
        <v>139</v>
      </c>
      <c r="E54" s="463" t="s">
        <v>45</v>
      </c>
      <c r="F54" s="464"/>
      <c r="G54" s="297">
        <v>9.6</v>
      </c>
      <c r="H54" s="463"/>
      <c r="I54" s="464"/>
      <c r="J54" s="280"/>
      <c r="K54" s="463" t="s">
        <v>45</v>
      </c>
      <c r="L54" s="464"/>
      <c r="M54" s="280">
        <v>7.9</v>
      </c>
      <c r="N54" s="463" t="s">
        <v>45</v>
      </c>
      <c r="O54" s="464"/>
      <c r="P54" s="280" t="s">
        <v>166</v>
      </c>
    </row>
    <row r="55" spans="1:16">
      <c r="B55" s="465"/>
      <c r="C55" s="466"/>
      <c r="D55" s="360"/>
      <c r="E55" s="467"/>
      <c r="F55" s="466"/>
      <c r="G55" s="360"/>
      <c r="H55" s="467"/>
      <c r="I55" s="466"/>
      <c r="J55" s="360"/>
      <c r="K55" s="467"/>
      <c r="L55" s="466"/>
      <c r="M55" s="360"/>
      <c r="N55" s="468"/>
      <c r="O55" s="469"/>
      <c r="P55" s="348"/>
    </row>
  </sheetData>
  <sheetProtection selectLockedCells="1" selectUnlockedCells="1"/>
  <mergeCells count="157"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7:P7"/>
    <mergeCell ref="C45:D46"/>
    <mergeCell ref="F45:G46"/>
    <mergeCell ref="I45:J46"/>
    <mergeCell ref="L45:M46"/>
    <mergeCell ref="O45:P46"/>
    <mergeCell ref="E29:F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E41:F41"/>
    <mergeCell ref="H41:I41"/>
    <mergeCell ref="K41:L41"/>
    <mergeCell ref="N41:O41"/>
    <mergeCell ref="B34:C34"/>
    <mergeCell ref="B9:D9"/>
    <mergeCell ref="E14:F14"/>
    <mergeCell ref="E35:F35"/>
    <mergeCell ref="B35:C35"/>
    <mergeCell ref="N35:O35"/>
    <mergeCell ref="K31:M31"/>
    <mergeCell ref="C27:D28"/>
    <mergeCell ref="B29:C29"/>
    <mergeCell ref="E31:G31"/>
    <mergeCell ref="K26:L26"/>
    <mergeCell ref="K29:L29"/>
    <mergeCell ref="F32:G33"/>
    <mergeCell ref="L32:M33"/>
    <mergeCell ref="E30:F30"/>
    <mergeCell ref="F27:G28"/>
    <mergeCell ref="E9:G9"/>
    <mergeCell ref="H9:J9"/>
    <mergeCell ref="K9:M9"/>
    <mergeCell ref="F12:G12"/>
    <mergeCell ref="N11:P11"/>
    <mergeCell ref="O12:P12"/>
    <mergeCell ref="N13:O13"/>
    <mergeCell ref="C15:D15"/>
    <mergeCell ref="N14:O14"/>
    <mergeCell ref="O15:P15"/>
    <mergeCell ref="E13:F13"/>
    <mergeCell ref="K13:L13"/>
    <mergeCell ref="F15:G15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H11:J35"/>
    <mergeCell ref="O32:P33"/>
    <mergeCell ref="E34:F34"/>
    <mergeCell ref="K34:L34"/>
    <mergeCell ref="N34:O34"/>
    <mergeCell ref="N21:O21"/>
    <mergeCell ref="N22:O22"/>
    <mergeCell ref="B17:C17"/>
    <mergeCell ref="E17:F17"/>
    <mergeCell ref="N16:O16"/>
    <mergeCell ref="N17:O17"/>
    <mergeCell ref="B16:C16"/>
    <mergeCell ref="E16:F16"/>
    <mergeCell ref="K16:L16"/>
    <mergeCell ref="K17:L17"/>
    <mergeCell ref="B13:C13"/>
    <mergeCell ref="B14:C14"/>
    <mergeCell ref="E11:G11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N30:O30"/>
    <mergeCell ref="N31:P31"/>
    <mergeCell ref="K30:L30"/>
    <mergeCell ref="L27:M28"/>
    <mergeCell ref="L23:M24"/>
    <mergeCell ref="K25:L25"/>
    <mergeCell ref="N18:P18"/>
    <mergeCell ref="O19:P20"/>
    <mergeCell ref="K22:L22"/>
    <mergeCell ref="L19:M20"/>
    <mergeCell ref="K21:L21"/>
    <mergeCell ref="K18:M18"/>
    <mergeCell ref="L15:M15"/>
    <mergeCell ref="O23:P24"/>
    <mergeCell ref="N25:O25"/>
    <mergeCell ref="N26:O26"/>
    <mergeCell ref="O27:P28"/>
    <mergeCell ref="N29:O29"/>
  </mergeCells>
  <phoneticPr fontId="16" type="noConversion"/>
  <printOptions horizontalCentered="1" verticalCentered="1"/>
  <pageMargins left="0" right="0" top="0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45418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84</v>
      </c>
      <c r="E3" s="47"/>
      <c r="F3" s="47"/>
      <c r="G3" s="47"/>
      <c r="H3" s="46" t="s">
        <v>14</v>
      </c>
      <c r="I3" s="91">
        <v>731438138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90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69" t="s">
        <v>57</v>
      </c>
      <c r="B10" s="170"/>
      <c r="C10" s="90" t="str">
        <f>JL!C15</f>
        <v>Zeleninový krém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69" t="s">
        <v>80</v>
      </c>
      <c r="B11" s="171"/>
      <c r="C11" s="101" t="str">
        <f>JL!C19</f>
        <v>Pečená krkovička na slanině, šťouchané brambory s cibulkou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69" t="s">
        <v>82</v>
      </c>
      <c r="B12" s="172"/>
      <c r="C12" s="101" t="str">
        <f>JL!C23</f>
        <v>Bramborový guláš s uzeninou, chléb (cibule, paprika, uzenina, česnek, majoránka, mouka, pepř, kmín, sůl)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69" t="s">
        <v>81</v>
      </c>
      <c r="B13" s="172"/>
      <c r="C13" s="101" t="str">
        <f>JL!C27</f>
        <v>Špecle se sýrem - Käsespätzle (bramborové těstoviny "špecle", smažená cibulka, sůl, směs strouhaných sůrů s pažitkou)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69" t="s">
        <v>83</v>
      </c>
      <c r="B14" s="173"/>
      <c r="C14" s="101" t="str">
        <f>JL!C32</f>
        <v>Přírodní kuřecí steak , smažené bramborové hranolky, tatarská omáčka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9"/>
      <c r="D15" s="570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174"/>
      <c r="B17" s="175"/>
      <c r="C17" s="176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174"/>
      <c r="B18" s="92"/>
      <c r="C18" s="176"/>
      <c r="D18" s="177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174"/>
      <c r="B19" s="175"/>
      <c r="C19" s="176"/>
      <c r="D19" s="177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42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1" t="s">
        <v>46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3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45419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SLEVÁRNA SAINT GOBAIN - BEROUN</v>
      </c>
      <c r="E30" s="47"/>
      <c r="F30" s="47"/>
      <c r="G30" s="47"/>
      <c r="H30" s="46" t="s">
        <v>14</v>
      </c>
      <c r="I30" s="91">
        <f>I3</f>
        <v>731438138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2" t="str">
        <f>JL!F12</f>
        <v>Hovězí vývar s masem a vlasovými nudlemi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169" t="s">
        <v>57</v>
      </c>
      <c r="B37" s="170"/>
      <c r="C37" s="90" t="str">
        <f>JL!F15</f>
        <v>Gulášová polévka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169" t="s">
        <v>80</v>
      </c>
      <c r="B38" s="171"/>
      <c r="C38" s="101" t="str">
        <f>JL!F19</f>
        <v>Burgundská hovězí pečeně na červeném víně, houskové knedlíky (hovězí, mouka, cukr, ocet, protlak, sůl, pepř, slanina, víno)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169" t="s">
        <v>82</v>
      </c>
      <c r="B39" s="172"/>
      <c r="C39" s="101" t="str">
        <f>JL!F23</f>
        <v>Smažený mletý jihočeský řízek z BIO masa se sýrem, bramborová kaše s máslem, okurka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169" t="s">
        <v>81</v>
      </c>
      <c r="B40" s="172"/>
      <c r="C40" s="101" t="str">
        <f>JL!F27</f>
        <v>Bramborové šišky s mákem, přepuštěné máslo, mléko (brambory, mouka, vejce, máslo, mák, cukr, voda)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169" t="s">
        <v>83</v>
      </c>
      <c r="B41" s="173"/>
      <c r="C41" s="101" t="str">
        <f>JL!F32</f>
        <v>Vepřová kapsa plněná žampiony, šunkou a slaninou, smažené bramborové rösties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9"/>
      <c r="D42" s="570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42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1" t="s">
        <v>46</v>
      </c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3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45420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SLEVÁRNA SAINT GOBAIN - BEROUN</v>
      </c>
      <c r="E57" s="47"/>
      <c r="F57" s="47"/>
      <c r="G57" s="47"/>
      <c r="H57" s="46" t="s">
        <v>14</v>
      </c>
      <c r="I57" s="91">
        <f>I30</f>
        <v>731438138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2">
        <f>JL!I12</f>
        <v>0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169" t="s">
        <v>57</v>
      </c>
      <c r="B64" s="170"/>
      <c r="C64" s="90">
        <f>JL!I15</f>
        <v>0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169" t="s">
        <v>80</v>
      </c>
      <c r="B65" s="171"/>
      <c r="C65" s="101">
        <f>JL!I19</f>
        <v>0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169" t="s">
        <v>82</v>
      </c>
      <c r="B66" s="172"/>
      <c r="C66" s="101">
        <f>JL!I23</f>
        <v>0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169" t="s">
        <v>81</v>
      </c>
      <c r="B67" s="172"/>
      <c r="C67" s="101">
        <f>JL!I27</f>
        <v>0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169" t="s">
        <v>83</v>
      </c>
      <c r="B68" s="173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9"/>
      <c r="D69" s="570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42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1" t="s">
        <v>46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3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45421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SLEVÁRNA SAINT GOBAIN - BEROUN</v>
      </c>
      <c r="E84" s="47"/>
      <c r="F84" s="47"/>
      <c r="G84" s="47"/>
      <c r="H84" s="46" t="s">
        <v>14</v>
      </c>
      <c r="I84" s="91">
        <f>I57</f>
        <v>731438138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90" t="str">
        <f>JL!L12</f>
        <v>Hovězí vývar s fritátovými nudlemi a zeleninou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169" t="s">
        <v>57</v>
      </c>
      <c r="B91" s="170"/>
      <c r="C91" s="90" t="str">
        <f>JL!L15</f>
        <v>Květáková krémová se smetanou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169" t="s">
        <v>80</v>
      </c>
      <c r="B92" s="171"/>
      <c r="C92" s="101" t="str">
        <f>JL!L19</f>
        <v>Smažené kuřecí stripsy v křupavé strouhance, bramborový salát, citron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169" t="s">
        <v>82</v>
      </c>
      <c r="B93" s="172"/>
      <c r="C93" s="101" t="str">
        <f>JL!L23</f>
        <v>Šumavská vepřová plec dušená se zeleninou, houskové knedlíky (vepř. maso, zelenina, okurky, slanina, cibule, mouka, cukr, smetana)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169" t="s">
        <v>81</v>
      </c>
      <c r="B94" s="172"/>
      <c r="C94" s="101" t="str">
        <f>JL!L27</f>
        <v>Pečený bramborák (2 ks), zelný salát s krájenou paprikou a cibulí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169" t="s">
        <v>83</v>
      </c>
      <c r="B95" s="173"/>
      <c r="C95" s="101" t="str">
        <f>JL!L32</f>
        <v>Pečené kachní stehno, dušené červené zelí, karlovarské knedlíky a bramborové knedlíky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9"/>
      <c r="D96" s="570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42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1" t="s">
        <v>46</v>
      </c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3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45422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SLEVÁRNA SAINT GOBAIN - BEROUN</v>
      </c>
      <c r="E111" s="47"/>
      <c r="F111" s="47"/>
      <c r="G111" s="47"/>
      <c r="H111" s="46" t="s">
        <v>14</v>
      </c>
      <c r="I111" s="91">
        <f>I84</f>
        <v>731438138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2" t="str">
        <f>JL!O12</f>
        <v>Drůbeží vývar s krupicovými noky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169" t="s">
        <v>57</v>
      </c>
      <c r="B118" s="170"/>
      <c r="C118" s="90" t="str">
        <f>JL!O15</f>
        <v>Hrachová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169" t="s">
        <v>80</v>
      </c>
      <c r="B119" s="171"/>
      <c r="C119" s="101" t="str">
        <f>JL!O19</f>
        <v>Hovězí španělský ptáček, dušená rýže (plněný závitek okurkou, vejcem, uzeninou a slaninou)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169" t="s">
        <v>82</v>
      </c>
      <c r="B120" s="172"/>
      <c r="C120" s="101" t="str">
        <f>JL!O23</f>
        <v>Zapečené těstoviny s krůtím masem a zeleninou a sýrem (krůtí maso, těstoviny, cibule,sůl, pepř, vejce, smetana, zelenina, sýr)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169" t="s">
        <v>81</v>
      </c>
      <c r="B121" s="172"/>
      <c r="C121" s="101" t="str">
        <f>JL!O27</f>
        <v>Zelené karí s kokosovým mlékem a zelelninou, jasmínová rýže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169" t="s">
        <v>83</v>
      </c>
      <c r="B122" s="173"/>
      <c r="C122" s="101" t="str">
        <f>JL!O32</f>
        <v>Kuřecí steak zapékaný se sušenými rajčaty, pečenou anglickou slaninou a sýrem gouda, smažené americké brambory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9"/>
      <c r="D123" s="570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42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1" t="s">
        <v>46</v>
      </c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D23" sqref="D2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45418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125</v>
      </c>
      <c r="E3" s="47"/>
      <c r="F3" s="47"/>
      <c r="G3" s="47"/>
      <c r="H3" s="46" t="s">
        <v>14</v>
      </c>
      <c r="I3" s="166"/>
      <c r="J3" s="168"/>
      <c r="K3" s="167"/>
      <c r="L3" s="168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90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69" t="s">
        <v>57</v>
      </c>
      <c r="B10" s="170"/>
      <c r="C10" s="90" t="str">
        <f>JL!C15</f>
        <v>Zeleninový krém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69" t="s">
        <v>80</v>
      </c>
      <c r="B11" s="171"/>
      <c r="C11" s="101" t="str">
        <f>JL!C19</f>
        <v>Pečená krkovička na slanině, šťouchané brambory s cibulkou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69" t="s">
        <v>82</v>
      </c>
      <c r="B12" s="172"/>
      <c r="C12" s="101" t="str">
        <f>JL!C23</f>
        <v>Bramborový guláš s uzeninou, chléb (cibule, paprika, uzenina, česnek, majoránka, mouka, pepř, kmín, sůl)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69" t="s">
        <v>81</v>
      </c>
      <c r="B13" s="172"/>
      <c r="C13" s="101" t="str">
        <f>JL!C27</f>
        <v>Špecle se sýrem - Käsespätzle (bramborové těstoviny "špecle", smažená cibulka, sůl, směs strouhaných sůrů s pažitkou)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69" t="s">
        <v>83</v>
      </c>
      <c r="B14" s="173"/>
      <c r="C14" s="101" t="str">
        <f>JL!C32</f>
        <v>Přírodní kuřecí steak , smažené bramborové hranolky, tatarská omáčka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9"/>
      <c r="D15" s="570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203" t="s">
        <v>100</v>
      </c>
      <c r="B16" s="92"/>
      <c r="C16" s="101" t="str">
        <f>'JL ŠKOLKA'!B8</f>
        <v>Chléb s ochuceným pomazánkovým máslem a pažitkou</v>
      </c>
      <c r="D16" s="9"/>
      <c r="E16" s="19" t="s">
        <v>101</v>
      </c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203" t="s">
        <v>99</v>
      </c>
      <c r="B17" s="8"/>
      <c r="C17" s="202" t="str">
        <f>'JL ŠKOLKA'!B20</f>
        <v>Tuňáková pomazánka s rohlíkem, zelenina</v>
      </c>
      <c r="D17" s="109"/>
      <c r="E17" s="19" t="s">
        <v>101</v>
      </c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1" t="s">
        <v>46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3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45419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MŠ PETRKLÍČ</v>
      </c>
      <c r="E30" s="47"/>
      <c r="F30" s="47"/>
      <c r="G30" s="47"/>
      <c r="H30" s="46" t="s">
        <v>14</v>
      </c>
      <c r="I30" s="91">
        <f>I3</f>
        <v>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6" t="s">
        <v>56</v>
      </c>
      <c r="B36" s="97"/>
      <c r="C36" s="112" t="str">
        <f>JL!F12</f>
        <v>Hovězí vývar s masem a vlasovými nudlemi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96" t="s">
        <v>57</v>
      </c>
      <c r="B37" s="97"/>
      <c r="C37" s="90" t="str">
        <f>JL!F15</f>
        <v>Gulášová polévka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96" t="s">
        <v>69</v>
      </c>
      <c r="B38" s="100"/>
      <c r="C38" s="101" t="str">
        <f>JL!F19</f>
        <v>Burgundská hovězí pečeně na červeném víně, houskové knedlíky (hovězí, mouka, cukr, ocet, protlak, sůl, pepř, slanina, víno)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96" t="s">
        <v>70</v>
      </c>
      <c r="B39" s="104"/>
      <c r="C39" s="101" t="str">
        <f>JL!F23</f>
        <v>Smažený mletý jihočeský řízek z BIO masa se sýrem, bramborová kaše s máslem, okurka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96" t="s">
        <v>71</v>
      </c>
      <c r="B40" s="104"/>
      <c r="C40" s="101" t="str">
        <f>JL!F27</f>
        <v>Bramborové šišky s mákem, přepuštěné máslo, mléko (brambory, mouka, vejce, máslo, mák, cukr, voda)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96" t="s">
        <v>72</v>
      </c>
      <c r="B41" s="105"/>
      <c r="C41" s="101" t="str">
        <f>JL!F32</f>
        <v>Vepřová kapsa plněná žampiony, šunkou a slaninou, smažené bramborové rösties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9"/>
      <c r="D42" s="570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203" t="s">
        <v>100</v>
      </c>
      <c r="B43" s="92"/>
      <c r="C43" s="101" t="str">
        <f>'JL ŠKOLKA'!D8</f>
        <v>Veka s máslem a šlehaným medem, mléko</v>
      </c>
      <c r="D43" s="9"/>
      <c r="E43" s="19" t="s">
        <v>101</v>
      </c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203" t="s">
        <v>99</v>
      </c>
      <c r="B44" s="8"/>
      <c r="C44" s="202" t="str">
        <f>'JL ŠKOLKA'!D20</f>
        <v>Obložený chléb se šunkou, zelenina</v>
      </c>
      <c r="D44" s="109"/>
      <c r="E44" s="19" t="s">
        <v>101</v>
      </c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1" t="s">
        <v>46</v>
      </c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3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45420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MŠ PETRKLÍČ</v>
      </c>
      <c r="E57" s="47"/>
      <c r="F57" s="47"/>
      <c r="G57" s="47"/>
      <c r="H57" s="46" t="s">
        <v>14</v>
      </c>
      <c r="I57" s="91">
        <f>I3</f>
        <v>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6" t="s">
        <v>56</v>
      </c>
      <c r="B63" s="97"/>
      <c r="C63" s="112">
        <f>JL!I12</f>
        <v>0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96" t="s">
        <v>57</v>
      </c>
      <c r="B64" s="97"/>
      <c r="C64" s="90">
        <f>JL!I15</f>
        <v>0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96" t="s">
        <v>69</v>
      </c>
      <c r="B65" s="100"/>
      <c r="C65" s="101">
        <f>JL!I19</f>
        <v>0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96" t="s">
        <v>70</v>
      </c>
      <c r="B66" s="104"/>
      <c r="C66" s="101">
        <f>JL!I23</f>
        <v>0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96" t="s">
        <v>71</v>
      </c>
      <c r="B67" s="104"/>
      <c r="C67" s="101">
        <f>JL!I27</f>
        <v>0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96" t="s">
        <v>72</v>
      </c>
      <c r="B68" s="10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9"/>
      <c r="D69" s="570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203" t="s">
        <v>100</v>
      </c>
      <c r="B70" s="92"/>
      <c r="C70" s="101">
        <f>'JL ŠKOLKA'!F8</f>
        <v>0</v>
      </c>
      <c r="D70" s="9"/>
      <c r="E70" s="19" t="s">
        <v>101</v>
      </c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203" t="s">
        <v>99</v>
      </c>
      <c r="B71" s="8"/>
      <c r="C71" s="202">
        <f>'JL ŠKOLKA'!F20</f>
        <v>0</v>
      </c>
      <c r="D71" s="109"/>
      <c r="E71" s="19" t="s">
        <v>101</v>
      </c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1" t="s">
        <v>46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3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45421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MŠ PETRKLÍČ</v>
      </c>
      <c r="E84" s="47"/>
      <c r="F84" s="47"/>
      <c r="G84" s="47"/>
      <c r="H84" s="46" t="s">
        <v>14</v>
      </c>
      <c r="I84" s="91">
        <f>I57</f>
        <v>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6" t="s">
        <v>56</v>
      </c>
      <c r="B90" s="97"/>
      <c r="C90" s="90" t="str">
        <f>JL!L12</f>
        <v>Hovězí vývar s fritátovými nudlemi a zeleninou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96" t="s">
        <v>57</v>
      </c>
      <c r="B91" s="97"/>
      <c r="C91" s="90" t="str">
        <f>JL!L15</f>
        <v>Květáková krémová se smetanou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96" t="s">
        <v>69</v>
      </c>
      <c r="B92" s="100"/>
      <c r="C92" s="101" t="str">
        <f>JL!L19</f>
        <v>Smažené kuřecí stripsy v křupavé strouhance, bramborový salát, citron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96" t="s">
        <v>70</v>
      </c>
      <c r="B93" s="104"/>
      <c r="C93" s="101" t="str">
        <f>JL!L23</f>
        <v>Šumavská vepřová plec dušená se zeleninou, houskové knedlíky (vepř. maso, zelenina, okurky, slanina, cibule, mouka, cukr, smetana)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96" t="s">
        <v>71</v>
      </c>
      <c r="B94" s="104"/>
      <c r="C94" s="101" t="str">
        <f>JL!L27</f>
        <v>Pečený bramborák (2 ks), zelný salát s krájenou paprikou a cibulí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96" t="s">
        <v>72</v>
      </c>
      <c r="B95" s="105"/>
      <c r="C95" s="101" t="str">
        <f>JL!L32</f>
        <v>Pečené kachní stehno, dušené červené zelí, karlovarské knedlíky a bramborové knedlíky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9"/>
      <c r="D96" s="570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203" t="s">
        <v>100</v>
      </c>
      <c r="B97" s="92"/>
      <c r="C97" s="101" t="str">
        <f>'JL ŠKOLKA'!H8</f>
        <v>Houska s máslem a ovocnou pomazánkou (džem)</v>
      </c>
      <c r="D97" s="9"/>
      <c r="E97" s="19" t="s">
        <v>101</v>
      </c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203" t="s">
        <v>99</v>
      </c>
      <c r="B98" s="8"/>
      <c r="C98" s="202" t="str">
        <f>'JL ŠKOLKA'!H20</f>
        <v>Tmavý toastový chléb se salámovou pomazánkou, zelenina</v>
      </c>
      <c r="D98" s="109"/>
      <c r="E98" s="19" t="s">
        <v>101</v>
      </c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1" t="s">
        <v>46</v>
      </c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3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45422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MŠ PETRKLÍČ</v>
      </c>
      <c r="E111" s="47"/>
      <c r="F111" s="47"/>
      <c r="G111" s="47"/>
      <c r="H111" s="46" t="s">
        <v>14</v>
      </c>
      <c r="I111" s="91">
        <f>I84</f>
        <v>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6" t="s">
        <v>56</v>
      </c>
      <c r="B117" s="97"/>
      <c r="C117" s="112" t="str">
        <f>JL!O12</f>
        <v>Drůbeží vývar s krupicovými noky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96" t="s">
        <v>57</v>
      </c>
      <c r="B118" s="97"/>
      <c r="C118" s="90" t="str">
        <f>JL!O15</f>
        <v>Hrachová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96" t="s">
        <v>69</v>
      </c>
      <c r="B119" s="100"/>
      <c r="C119" s="101" t="str">
        <f>JL!O19</f>
        <v>Hovězí španělský ptáček, dušená rýže (plněný závitek okurkou, vejcem, uzeninou a slaninou)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96" t="s">
        <v>70</v>
      </c>
      <c r="B120" s="104"/>
      <c r="C120" s="101" t="str">
        <f>JL!O23</f>
        <v>Zapečené těstoviny s krůtím masem a zeleninou a sýrem (krůtí maso, těstoviny, cibule,sůl, pepř, vejce, smetana, zelenina, sýr)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96" t="s">
        <v>71</v>
      </c>
      <c r="B121" s="104"/>
      <c r="C121" s="101" t="str">
        <f>JL!O27</f>
        <v>Zelené karí s kokosovým mlékem a zelelninou, jasmínová rýže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96" t="s">
        <v>72</v>
      </c>
      <c r="B122" s="105"/>
      <c r="C122" s="101" t="str">
        <f>JL!O32</f>
        <v>Kuřecí steak zapékaný se sušenými rajčaty, pečenou anglickou slaninou a sýrem gouda, smažené americké brambory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9"/>
      <c r="D123" s="570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203" t="s">
        <v>100</v>
      </c>
      <c r="B124" s="92"/>
      <c r="C124" s="101" t="str">
        <f>'JL ŠKOLKA'!J8</f>
        <v>Rybičková pomazánka, chléb</v>
      </c>
      <c r="D124" s="9"/>
      <c r="E124" s="19" t="s">
        <v>101</v>
      </c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203" t="s">
        <v>99</v>
      </c>
      <c r="B125" s="8"/>
      <c r="C125" s="202" t="str">
        <f>'JL ŠKOLKA'!J20</f>
        <v>Pudinkový dezert, piškoty, ovoce</v>
      </c>
      <c r="D125" s="109"/>
      <c r="E125" s="19" t="s">
        <v>101</v>
      </c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1" t="s">
        <v>46</v>
      </c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45418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124</v>
      </c>
      <c r="E3" s="47"/>
      <c r="F3" s="47"/>
      <c r="G3" s="47"/>
      <c r="H3" s="46" t="s">
        <v>14</v>
      </c>
      <c r="I3" s="166"/>
      <c r="J3" s="168"/>
      <c r="K3" s="167"/>
      <c r="L3" s="168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90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69" t="s">
        <v>57</v>
      </c>
      <c r="B10" s="170"/>
      <c r="C10" s="90" t="str">
        <f>JL!C15</f>
        <v>Zeleninový krém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69" t="s">
        <v>80</v>
      </c>
      <c r="B11" s="171"/>
      <c r="C11" s="101" t="str">
        <f>JL!C19</f>
        <v>Pečená krkovička na slanině, šťouchané brambory s cibulkou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69" t="s">
        <v>82</v>
      </c>
      <c r="B12" s="172"/>
      <c r="C12" s="101" t="str">
        <f>JL!C23</f>
        <v>Bramborový guláš s uzeninou, chléb (cibule, paprika, uzenina, česnek, majoránka, mouka, pepř, kmín, sůl)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69" t="s">
        <v>81</v>
      </c>
      <c r="B13" s="172"/>
      <c r="C13" s="101" t="str">
        <f>JL!C27</f>
        <v>Špecle se sýrem - Käsespätzle (bramborové těstoviny "špecle", smažená cibulka, sůl, směs strouhaných sůrů s pažitkou)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69" t="s">
        <v>83</v>
      </c>
      <c r="B14" s="173"/>
      <c r="C14" s="101" t="str">
        <f>JL!C32</f>
        <v>Přírodní kuřecí steak , smažené bramborové hranolky, tatarská omáčka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9"/>
      <c r="D15" s="570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1" t="s">
        <v>46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3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45419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ZŠ PETRKLÍČ</v>
      </c>
      <c r="E30" s="47"/>
      <c r="F30" s="47"/>
      <c r="G30" s="47"/>
      <c r="H30" s="46" t="s">
        <v>14</v>
      </c>
      <c r="I30" s="91">
        <f>I3</f>
        <v>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6" t="s">
        <v>56</v>
      </c>
      <c r="B36" s="97"/>
      <c r="C36" s="112" t="str">
        <f>JL!F12</f>
        <v>Hovězí vývar s masem a vlasovými nudlemi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96" t="s">
        <v>57</v>
      </c>
      <c r="B37" s="97"/>
      <c r="C37" s="90" t="str">
        <f>JL!F15</f>
        <v>Gulášová polévka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96" t="s">
        <v>69</v>
      </c>
      <c r="B38" s="100"/>
      <c r="C38" s="101" t="str">
        <f>JL!F19</f>
        <v>Burgundská hovězí pečeně na červeném víně, houskové knedlíky (hovězí, mouka, cukr, ocet, protlak, sůl, pepř, slanina, víno)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96" t="s">
        <v>70</v>
      </c>
      <c r="B39" s="104"/>
      <c r="C39" s="101" t="str">
        <f>JL!F23</f>
        <v>Smažený mletý jihočeský řízek z BIO masa se sýrem, bramborová kaše s máslem, okurka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96" t="s">
        <v>71</v>
      </c>
      <c r="B40" s="104"/>
      <c r="C40" s="101" t="str">
        <f>JL!F27</f>
        <v>Bramborové šišky s mákem, přepuštěné máslo, mléko (brambory, mouka, vejce, máslo, mák, cukr, voda)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96" t="s">
        <v>72</v>
      </c>
      <c r="B41" s="105"/>
      <c r="C41" s="101" t="str">
        <f>JL!F32</f>
        <v>Vepřová kapsa plněná žampiony, šunkou a slaninou, smažené bramborové rösties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9"/>
      <c r="D42" s="570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1" t="s">
        <v>46</v>
      </c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3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45420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ZŠ PETRKLÍČ</v>
      </c>
      <c r="E57" s="47"/>
      <c r="F57" s="47"/>
      <c r="G57" s="47"/>
      <c r="H57" s="46" t="s">
        <v>14</v>
      </c>
      <c r="I57" s="91">
        <f>I3</f>
        <v>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6" t="s">
        <v>56</v>
      </c>
      <c r="B63" s="97"/>
      <c r="C63" s="112">
        <f>JL!I12</f>
        <v>0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96" t="s">
        <v>57</v>
      </c>
      <c r="B64" s="97"/>
      <c r="C64" s="90">
        <f>JL!I15</f>
        <v>0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96" t="s">
        <v>69</v>
      </c>
      <c r="B65" s="100"/>
      <c r="C65" s="101">
        <f>JL!I19</f>
        <v>0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96" t="s">
        <v>70</v>
      </c>
      <c r="B66" s="104"/>
      <c r="C66" s="101">
        <f>JL!I23</f>
        <v>0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96" t="s">
        <v>71</v>
      </c>
      <c r="B67" s="104"/>
      <c r="C67" s="101">
        <f>JL!I27</f>
        <v>0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96" t="s">
        <v>72</v>
      </c>
      <c r="B68" s="10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9"/>
      <c r="D69" s="570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1" t="s">
        <v>46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3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45421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ZŠ PETRKLÍČ</v>
      </c>
      <c r="E84" s="47"/>
      <c r="F84" s="47"/>
      <c r="G84" s="47"/>
      <c r="H84" s="46" t="s">
        <v>14</v>
      </c>
      <c r="I84" s="91">
        <f>I57</f>
        <v>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6" t="s">
        <v>56</v>
      </c>
      <c r="B90" s="97"/>
      <c r="C90" s="90" t="str">
        <f>JL!L12</f>
        <v>Hovězí vývar s fritátovými nudlemi a zeleninou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96" t="s">
        <v>57</v>
      </c>
      <c r="B91" s="97"/>
      <c r="C91" s="90" t="str">
        <f>JL!L15</f>
        <v>Květáková krémová se smetanou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96" t="s">
        <v>69</v>
      </c>
      <c r="B92" s="100"/>
      <c r="C92" s="101" t="str">
        <f>JL!L19</f>
        <v>Smažené kuřecí stripsy v křupavé strouhance, bramborový salát, citron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96" t="s">
        <v>70</v>
      </c>
      <c r="B93" s="104"/>
      <c r="C93" s="101" t="str">
        <f>JL!L23</f>
        <v>Šumavská vepřová plec dušená se zeleninou, houskové knedlíky (vepř. maso, zelenina, okurky, slanina, cibule, mouka, cukr, smetana)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96" t="s">
        <v>71</v>
      </c>
      <c r="B94" s="104"/>
      <c r="C94" s="101" t="str">
        <f>JL!L27</f>
        <v>Pečený bramborák (2 ks), zelný salát s krájenou paprikou a cibulí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96" t="s">
        <v>72</v>
      </c>
      <c r="B95" s="105"/>
      <c r="C95" s="101" t="str">
        <f>JL!L32</f>
        <v>Pečené kachní stehno, dušené červené zelí, karlovarské knedlíky a bramborové knedlíky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9"/>
      <c r="D96" s="570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1" t="s">
        <v>46</v>
      </c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3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45422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ZŠ PETRKLÍČ</v>
      </c>
      <c r="E111" s="47"/>
      <c r="F111" s="47"/>
      <c r="G111" s="47"/>
      <c r="H111" s="46" t="s">
        <v>14</v>
      </c>
      <c r="I111" s="91">
        <f>I84</f>
        <v>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6" t="s">
        <v>56</v>
      </c>
      <c r="B117" s="97"/>
      <c r="C117" s="112" t="str">
        <f>JL!O12</f>
        <v>Drůbeží vývar s krupicovými noky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96" t="s">
        <v>57</v>
      </c>
      <c r="B118" s="97"/>
      <c r="C118" s="90" t="str">
        <f>JL!O15</f>
        <v>Hrachová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96" t="s">
        <v>69</v>
      </c>
      <c r="B119" s="100"/>
      <c r="C119" s="101" t="str">
        <f>JL!O19</f>
        <v>Hovězí španělský ptáček, dušená rýže (plněný závitek okurkou, vejcem, uzeninou a slaninou)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96" t="s">
        <v>70</v>
      </c>
      <c r="B120" s="104"/>
      <c r="C120" s="101" t="str">
        <f>JL!O23</f>
        <v>Zapečené těstoviny s krůtím masem a zeleninou a sýrem (krůtí maso, těstoviny, cibule,sůl, pepř, vejce, smetana, zelenina, sýr)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96" t="s">
        <v>71</v>
      </c>
      <c r="B121" s="104"/>
      <c r="C121" s="101" t="str">
        <f>JL!O27</f>
        <v>Zelené karí s kokosovým mlékem a zelelninou, jasmínová rýže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96" t="s">
        <v>72</v>
      </c>
      <c r="B122" s="105"/>
      <c r="C122" s="101" t="str">
        <f>JL!O32</f>
        <v>Kuřecí steak zapékaný se sušenými rajčaty, pečenou anglickou slaninou a sýrem gouda, smažené americké brambory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9"/>
      <c r="D123" s="570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1" t="s">
        <v>46</v>
      </c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D23" sqref="D2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19" t="s">
        <v>41</v>
      </c>
      <c r="B1" s="42"/>
      <c r="C1" s="42"/>
      <c r="D1" s="42"/>
      <c r="E1" s="42"/>
      <c r="F1" s="42"/>
      <c r="G1" s="43"/>
      <c r="H1" s="220" t="s">
        <v>11</v>
      </c>
      <c r="I1" s="44">
        <f>JL!B10</f>
        <v>45418</v>
      </c>
      <c r="J1" s="42"/>
      <c r="K1" s="42"/>
      <c r="L1" s="42"/>
      <c r="M1" s="221"/>
    </row>
    <row r="2" spans="1:13" ht="16.5" customHeight="1">
      <c r="A2" s="222" t="s">
        <v>12</v>
      </c>
      <c r="B2" s="175"/>
      <c r="C2" s="177"/>
      <c r="D2" s="223" t="s">
        <v>13</v>
      </c>
      <c r="E2" s="175"/>
      <c r="F2" s="175"/>
      <c r="G2" s="175"/>
      <c r="H2" s="222" t="s">
        <v>14</v>
      </c>
      <c r="I2" s="224" t="s">
        <v>66</v>
      </c>
      <c r="J2" s="175"/>
      <c r="K2" s="175"/>
      <c r="L2" s="175"/>
      <c r="M2" s="177"/>
    </row>
    <row r="3" spans="1:13" ht="16.5" customHeight="1">
      <c r="A3" s="46" t="s">
        <v>15</v>
      </c>
      <c r="B3" s="47"/>
      <c r="C3" s="177"/>
      <c r="D3" s="60" t="s">
        <v>117</v>
      </c>
      <c r="E3" s="47"/>
      <c r="F3" s="47"/>
      <c r="G3" s="47"/>
      <c r="H3" s="46" t="s">
        <v>14</v>
      </c>
      <c r="I3" s="91"/>
      <c r="J3" s="47"/>
      <c r="K3" s="47"/>
      <c r="L3" s="47"/>
      <c r="M3" s="48"/>
    </row>
    <row r="4" spans="1:13" ht="12.95" customHeight="1">
      <c r="A4" s="49"/>
      <c r="B4" s="92"/>
      <c r="C4" s="49"/>
      <c r="D4" s="225"/>
      <c r="E4" s="92"/>
      <c r="F4" s="11"/>
      <c r="G4" s="92"/>
      <c r="H4" s="92"/>
      <c r="I4" s="92"/>
      <c r="J4" s="92"/>
      <c r="K4" s="225"/>
      <c r="L4" s="49"/>
      <c r="M4" s="225"/>
    </row>
    <row r="5" spans="1:13" ht="18" customHeight="1">
      <c r="A5" s="226"/>
      <c r="B5" s="42"/>
      <c r="C5" s="227" t="s">
        <v>16</v>
      </c>
      <c r="D5" s="221"/>
      <c r="E5" s="50" t="s">
        <v>17</v>
      </c>
      <c r="F5" s="228" t="s">
        <v>18</v>
      </c>
      <c r="G5" s="42" t="s">
        <v>19</v>
      </c>
      <c r="H5" s="42"/>
      <c r="I5" s="15" t="s">
        <v>20</v>
      </c>
      <c r="J5" s="15" t="s">
        <v>21</v>
      </c>
      <c r="K5" s="221"/>
      <c r="L5" s="223" t="s">
        <v>22</v>
      </c>
      <c r="M5" s="177"/>
    </row>
    <row r="6" spans="1:13" ht="15.75" customHeight="1">
      <c r="A6" s="51"/>
      <c r="B6" s="92"/>
      <c r="C6" s="49"/>
      <c r="D6" s="225"/>
      <c r="E6" s="94" t="s">
        <v>23</v>
      </c>
      <c r="F6" s="11"/>
      <c r="G6" s="229" t="s">
        <v>24</v>
      </c>
      <c r="H6" s="50" t="s">
        <v>5</v>
      </c>
      <c r="I6" s="15" t="s">
        <v>25</v>
      </c>
      <c r="J6" s="17" t="s">
        <v>26</v>
      </c>
      <c r="K6" s="225"/>
      <c r="L6" s="94" t="s">
        <v>27</v>
      </c>
      <c r="M6" s="230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231">
        <v>1</v>
      </c>
      <c r="B8" s="232"/>
      <c r="C8" s="231">
        <v>2</v>
      </c>
      <c r="D8" s="233"/>
      <c r="E8" s="232">
        <v>3</v>
      </c>
      <c r="F8" s="21">
        <v>4</v>
      </c>
      <c r="G8" s="232">
        <v>5</v>
      </c>
      <c r="H8" s="21">
        <v>6</v>
      </c>
      <c r="I8" s="21">
        <v>7</v>
      </c>
      <c r="J8" s="21">
        <v>8</v>
      </c>
      <c r="K8" s="232"/>
      <c r="L8" s="21">
        <v>9</v>
      </c>
      <c r="M8" s="233">
        <v>10</v>
      </c>
    </row>
    <row r="9" spans="1:13" ht="18.95" customHeight="1">
      <c r="A9" s="234" t="s">
        <v>56</v>
      </c>
      <c r="B9" s="235"/>
      <c r="C9" s="223" t="str">
        <f>JL!C12</f>
        <v>Slepičí vývar s rýží a hráškem</v>
      </c>
      <c r="D9" s="177"/>
      <c r="E9" s="232" t="s">
        <v>31</v>
      </c>
      <c r="F9" s="21"/>
      <c r="G9" s="236"/>
      <c r="H9" s="23"/>
      <c r="I9" s="23"/>
      <c r="J9" s="24"/>
      <c r="K9" s="92"/>
      <c r="L9" s="98"/>
      <c r="M9" s="225"/>
    </row>
    <row r="10" spans="1:13" ht="18.95" customHeight="1">
      <c r="A10" s="234" t="s">
        <v>57</v>
      </c>
      <c r="B10" s="235"/>
      <c r="C10" s="223" t="str">
        <f>JL!C15</f>
        <v>Zeleninový krém</v>
      </c>
      <c r="D10" s="177"/>
      <c r="E10" s="94" t="s">
        <v>31</v>
      </c>
      <c r="F10" s="21"/>
      <c r="G10" s="99"/>
      <c r="H10" s="23"/>
      <c r="I10" s="25"/>
      <c r="J10" s="24"/>
      <c r="K10" s="175"/>
      <c r="L10" s="98"/>
      <c r="M10" s="177"/>
    </row>
    <row r="11" spans="1:13" ht="18.95" customHeight="1">
      <c r="A11" s="234" t="s">
        <v>80</v>
      </c>
      <c r="B11" s="171"/>
      <c r="C11" s="237" t="str">
        <f>JL!C19</f>
        <v>Pečená krkovička na slanině, šťouchané brambory s cibulkou</v>
      </c>
      <c r="D11" s="177"/>
      <c r="E11" s="232" t="s">
        <v>31</v>
      </c>
      <c r="F11" s="21"/>
      <c r="G11" s="238"/>
      <c r="H11" s="102"/>
      <c r="I11" s="25"/>
      <c r="J11" s="24"/>
      <c r="K11" s="92"/>
      <c r="L11" s="103"/>
      <c r="M11" s="225"/>
    </row>
    <row r="12" spans="1:13" ht="18.95" customHeight="1">
      <c r="A12" s="234" t="s">
        <v>82</v>
      </c>
      <c r="B12" s="239"/>
      <c r="C12" s="237" t="str">
        <f>JL!C23</f>
        <v>Bramborový guláš s uzeninou, chléb (cibule, paprika, uzenina, česnek, majoránka, mouka, pepř, kmín, sůl)</v>
      </c>
      <c r="D12" s="177"/>
      <c r="E12" s="94" t="s">
        <v>31</v>
      </c>
      <c r="F12" s="21"/>
      <c r="G12" s="238"/>
      <c r="H12" s="23"/>
      <c r="I12" s="25"/>
      <c r="J12" s="24"/>
      <c r="K12" s="175"/>
      <c r="L12" s="98"/>
      <c r="M12" s="177"/>
    </row>
    <row r="13" spans="1:13" ht="18.95" customHeight="1">
      <c r="A13" s="234" t="s">
        <v>81</v>
      </c>
      <c r="B13" s="239"/>
      <c r="C13" s="237" t="str">
        <f>JL!C27</f>
        <v>Špecle se sýrem - Käsespätzle (bramborové těstoviny "špecle", smažená cibulka, sůl, směs strouhaných sůrů s pažitkou)</v>
      </c>
      <c r="D13" s="177"/>
      <c r="E13" s="232" t="s">
        <v>31</v>
      </c>
      <c r="F13" s="21"/>
      <c r="G13" s="238"/>
      <c r="H13" s="23"/>
      <c r="I13" s="27"/>
      <c r="J13" s="24"/>
      <c r="K13" s="175"/>
      <c r="L13" s="98"/>
      <c r="M13" s="177"/>
    </row>
    <row r="14" spans="1:13" ht="18.95" customHeight="1">
      <c r="A14" s="234" t="s">
        <v>118</v>
      </c>
      <c r="B14" s="173"/>
      <c r="C14" s="237" t="s">
        <v>119</v>
      </c>
      <c r="D14" s="177"/>
      <c r="E14" s="232" t="s">
        <v>31</v>
      </c>
      <c r="F14" s="21"/>
      <c r="G14" s="238"/>
      <c r="H14" s="23"/>
      <c r="I14" s="27"/>
      <c r="J14" s="24"/>
      <c r="K14" s="92"/>
      <c r="L14" s="103"/>
      <c r="M14" s="225"/>
    </row>
    <row r="15" spans="1:13" ht="18.95" customHeight="1">
      <c r="A15" s="240"/>
      <c r="B15" s="241"/>
      <c r="C15" s="574"/>
      <c r="D15" s="575"/>
      <c r="E15" s="232"/>
      <c r="F15" s="21"/>
      <c r="G15" s="238"/>
      <c r="H15" s="23"/>
      <c r="I15" s="27"/>
      <c r="J15" s="24"/>
      <c r="K15" s="175"/>
      <c r="L15" s="98"/>
      <c r="M15" s="177"/>
    </row>
    <row r="16" spans="1:13" ht="18.95" customHeight="1">
      <c r="A16" s="223"/>
      <c r="B16" s="92"/>
      <c r="C16" s="223"/>
      <c r="D16" s="177"/>
      <c r="E16" s="232"/>
      <c r="F16" s="21"/>
      <c r="G16" s="242"/>
      <c r="H16" s="23"/>
      <c r="I16" s="27"/>
      <c r="J16" s="24"/>
      <c r="K16" s="92"/>
      <c r="L16" s="103"/>
      <c r="M16" s="225"/>
    </row>
    <row r="17" spans="1:13" ht="18.95" customHeight="1">
      <c r="A17" s="174"/>
      <c r="B17" s="175"/>
      <c r="C17" s="176"/>
      <c r="D17" s="243"/>
      <c r="E17" s="232"/>
      <c r="F17" s="21"/>
      <c r="G17" s="242"/>
      <c r="H17" s="23"/>
      <c r="I17" s="25"/>
      <c r="J17" s="24"/>
      <c r="K17" s="175"/>
      <c r="L17" s="98"/>
      <c r="M17" s="177"/>
    </row>
    <row r="18" spans="1:13" ht="36" customHeight="1">
      <c r="A18" s="174"/>
      <c r="B18" s="92"/>
      <c r="C18" s="176"/>
      <c r="D18" s="177"/>
      <c r="E18" s="232"/>
      <c r="F18" s="21"/>
      <c r="G18" s="242"/>
      <c r="H18" s="23"/>
      <c r="I18" s="27"/>
      <c r="J18" s="24"/>
      <c r="K18" s="92"/>
      <c r="L18" s="103"/>
      <c r="M18" s="225"/>
    </row>
    <row r="19" spans="1:13" ht="18.95" customHeight="1">
      <c r="A19" s="174"/>
      <c r="B19" s="175"/>
      <c r="C19" s="176"/>
      <c r="D19" s="177"/>
      <c r="E19" s="232"/>
      <c r="F19" s="21"/>
      <c r="G19" s="242"/>
      <c r="H19" s="23"/>
      <c r="I19" s="25"/>
      <c r="J19" s="24"/>
      <c r="K19" s="175"/>
      <c r="L19" s="98"/>
      <c r="M19" s="177"/>
    </row>
    <row r="20" spans="1:13" ht="18.95" customHeight="1">
      <c r="A20" s="223"/>
      <c r="B20" s="175"/>
      <c r="C20" s="223"/>
      <c r="D20" s="177"/>
      <c r="E20" s="232"/>
      <c r="F20" s="21"/>
      <c r="G20" s="242"/>
      <c r="H20" s="23"/>
      <c r="I20" s="25"/>
      <c r="J20" s="24"/>
      <c r="K20" s="175"/>
      <c r="L20" s="98"/>
      <c r="M20" s="177"/>
    </row>
    <row r="21" spans="1:13" ht="18.95" customHeight="1">
      <c r="A21" s="223"/>
      <c r="B21" s="175"/>
      <c r="C21" s="223"/>
      <c r="D21" s="175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225"/>
    </row>
    <row r="23" spans="1:13">
      <c r="A23" s="223" t="s">
        <v>44</v>
      </c>
      <c r="B23" s="175"/>
      <c r="C23" s="175"/>
      <c r="D23" s="175"/>
      <c r="E23" s="175"/>
      <c r="F23" s="175"/>
      <c r="G23" s="175"/>
      <c r="H23" s="244"/>
      <c r="I23" s="175"/>
      <c r="J23" s="175"/>
      <c r="K23" s="175"/>
      <c r="L23" s="175"/>
      <c r="M23" s="177"/>
    </row>
    <row r="24" spans="1:13">
      <c r="A24" s="223" t="s">
        <v>33</v>
      </c>
      <c r="B24" s="175"/>
      <c r="C24" s="175"/>
      <c r="D24" s="175"/>
      <c r="E24" s="175"/>
      <c r="F24" s="175"/>
      <c r="G24" s="175" t="s">
        <v>34</v>
      </c>
      <c r="H24" s="175"/>
      <c r="I24" s="175"/>
      <c r="J24" s="175" t="s">
        <v>35</v>
      </c>
      <c r="K24" s="175"/>
      <c r="L24" s="175"/>
      <c r="M24" s="177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225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6" t="s">
        <v>46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219" t="s">
        <v>41</v>
      </c>
      <c r="B28" s="42"/>
      <c r="C28" s="42"/>
      <c r="D28" s="42"/>
      <c r="E28" s="42"/>
      <c r="F28" s="42"/>
      <c r="G28" s="43"/>
      <c r="H28" s="220" t="s">
        <v>11</v>
      </c>
      <c r="I28" s="44">
        <f>I1+1</f>
        <v>45419</v>
      </c>
      <c r="J28" s="42"/>
      <c r="K28" s="42"/>
      <c r="L28" s="42"/>
      <c r="M28" s="221"/>
    </row>
    <row r="29" spans="1:13" ht="16.5" customHeight="1">
      <c r="A29" s="222" t="s">
        <v>12</v>
      </c>
      <c r="B29" s="175"/>
      <c r="C29" s="177"/>
      <c r="D29" s="223" t="s">
        <v>13</v>
      </c>
      <c r="E29" s="175"/>
      <c r="F29" s="175"/>
      <c r="G29" s="175"/>
      <c r="H29" s="222" t="s">
        <v>14</v>
      </c>
      <c r="I29" s="224" t="s">
        <v>43</v>
      </c>
      <c r="J29" s="175"/>
      <c r="K29" s="175"/>
      <c r="L29" s="175"/>
      <c r="M29" s="177"/>
    </row>
    <row r="30" spans="1:13" ht="16.5" customHeight="1">
      <c r="A30" s="46" t="s">
        <v>15</v>
      </c>
      <c r="B30" s="47"/>
      <c r="C30" s="177"/>
      <c r="D30" s="60" t="str">
        <f>D3</f>
        <v>AEROSOL SERVICES</v>
      </c>
      <c r="E30" s="47"/>
      <c r="F30" s="47"/>
      <c r="G30" s="47"/>
      <c r="H30" s="46" t="s">
        <v>14</v>
      </c>
      <c r="I30" s="91">
        <f>I3</f>
        <v>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225"/>
      <c r="E31" s="92"/>
      <c r="F31" s="11"/>
      <c r="G31" s="92"/>
      <c r="H31" s="92"/>
      <c r="I31" s="92"/>
      <c r="J31" s="92"/>
      <c r="K31" s="225"/>
      <c r="L31" s="49"/>
      <c r="M31" s="225"/>
    </row>
    <row r="32" spans="1:13" ht="18" customHeight="1">
      <c r="A32" s="226"/>
      <c r="B32" s="42"/>
      <c r="C32" s="227" t="s">
        <v>16</v>
      </c>
      <c r="D32" s="221"/>
      <c r="E32" s="50" t="s">
        <v>17</v>
      </c>
      <c r="F32" s="228" t="s">
        <v>18</v>
      </c>
      <c r="G32" s="42" t="s">
        <v>19</v>
      </c>
      <c r="H32" s="42"/>
      <c r="I32" s="15" t="s">
        <v>20</v>
      </c>
      <c r="J32" s="15" t="s">
        <v>21</v>
      </c>
      <c r="K32" s="221"/>
      <c r="L32" s="223" t="s">
        <v>22</v>
      </c>
      <c r="M32" s="177"/>
    </row>
    <row r="33" spans="1:13" ht="15.75" customHeight="1">
      <c r="A33" s="51"/>
      <c r="B33" s="92"/>
      <c r="C33" s="49"/>
      <c r="D33" s="225"/>
      <c r="E33" s="94" t="s">
        <v>23</v>
      </c>
      <c r="F33" s="11"/>
      <c r="G33" s="229" t="s">
        <v>24</v>
      </c>
      <c r="H33" s="50" t="s">
        <v>5</v>
      </c>
      <c r="I33" s="15" t="s">
        <v>25</v>
      </c>
      <c r="J33" s="17" t="s">
        <v>26</v>
      </c>
      <c r="K33" s="225"/>
      <c r="L33" s="94" t="s">
        <v>27</v>
      </c>
      <c r="M33" s="230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231">
        <v>1</v>
      </c>
      <c r="B35" s="232"/>
      <c r="C35" s="231">
        <v>2</v>
      </c>
      <c r="D35" s="233"/>
      <c r="E35" s="232">
        <v>3</v>
      </c>
      <c r="F35" s="21">
        <v>4</v>
      </c>
      <c r="G35" s="232">
        <v>5</v>
      </c>
      <c r="H35" s="21">
        <v>6</v>
      </c>
      <c r="I35" s="21">
        <v>7</v>
      </c>
      <c r="J35" s="21">
        <v>8</v>
      </c>
      <c r="K35" s="232"/>
      <c r="L35" s="21">
        <v>9</v>
      </c>
      <c r="M35" s="233">
        <v>10</v>
      </c>
    </row>
    <row r="36" spans="1:13" ht="18.95" customHeight="1">
      <c r="A36" s="234" t="s">
        <v>56</v>
      </c>
      <c r="B36" s="235"/>
      <c r="C36" s="245" t="str">
        <f>JL!F12</f>
        <v>Hovězí vývar s masem a vlasovými nudlemi</v>
      </c>
      <c r="D36" s="177"/>
      <c r="E36" s="232" t="s">
        <v>31</v>
      </c>
      <c r="F36" s="85"/>
      <c r="G36" s="236"/>
      <c r="H36" s="23"/>
      <c r="I36" s="23"/>
      <c r="J36" s="24"/>
      <c r="K36" s="92"/>
      <c r="L36" s="98"/>
      <c r="M36" s="225"/>
    </row>
    <row r="37" spans="1:13" ht="18.95" customHeight="1">
      <c r="A37" s="234" t="s">
        <v>57</v>
      </c>
      <c r="B37" s="235"/>
      <c r="C37" s="223" t="str">
        <f>JL!F15</f>
        <v>Gulášová polévka</v>
      </c>
      <c r="D37" s="177"/>
      <c r="E37" s="94" t="s">
        <v>31</v>
      </c>
      <c r="F37" s="85"/>
      <c r="G37" s="99"/>
      <c r="H37" s="23"/>
      <c r="I37" s="25"/>
      <c r="J37" s="24"/>
      <c r="K37" s="175"/>
      <c r="L37" s="98"/>
      <c r="M37" s="177"/>
    </row>
    <row r="38" spans="1:13" ht="18.95" customHeight="1">
      <c r="A38" s="234" t="s">
        <v>80</v>
      </c>
      <c r="B38" s="171"/>
      <c r="C38" s="237" t="str">
        <f>JL!F19</f>
        <v>Burgundská hovězí pečeně na červeném víně, houskové knedlíky (hovězí, mouka, cukr, ocet, protlak, sůl, pepř, slanina, víno)</v>
      </c>
      <c r="D38" s="177"/>
      <c r="E38" s="232" t="s">
        <v>31</v>
      </c>
      <c r="F38" s="85"/>
      <c r="G38" s="246"/>
      <c r="H38" s="23"/>
      <c r="I38" s="25"/>
      <c r="J38" s="24"/>
      <c r="K38" s="92"/>
      <c r="L38" s="103"/>
      <c r="M38" s="225"/>
    </row>
    <row r="39" spans="1:13" ht="18.95" customHeight="1">
      <c r="A39" s="234" t="s">
        <v>82</v>
      </c>
      <c r="B39" s="239"/>
      <c r="C39" s="237" t="str">
        <f>JL!F23</f>
        <v>Smažený mletý jihočeský řízek z BIO masa se sýrem, bramborová kaše s máslem, okurka</v>
      </c>
      <c r="D39" s="177"/>
      <c r="E39" s="94" t="s">
        <v>31</v>
      </c>
      <c r="F39" s="85"/>
      <c r="G39" s="238"/>
      <c r="H39" s="23"/>
      <c r="I39" s="27"/>
      <c r="J39" s="24"/>
      <c r="K39" s="92"/>
      <c r="L39" s="103"/>
      <c r="M39" s="225"/>
    </row>
    <row r="40" spans="1:13" ht="18.95" customHeight="1">
      <c r="A40" s="234" t="s">
        <v>81</v>
      </c>
      <c r="B40" s="239"/>
      <c r="C40" s="237" t="str">
        <f>JL!F27</f>
        <v>Bramborové šišky s mákem, přepuštěné máslo, mléko (brambory, mouka, vejce, máslo, mák, cukr, voda)</v>
      </c>
      <c r="D40" s="177"/>
      <c r="E40" s="232" t="s">
        <v>31</v>
      </c>
      <c r="F40" s="85"/>
      <c r="G40" s="238"/>
      <c r="H40" s="23"/>
      <c r="I40" s="27"/>
      <c r="J40" s="24"/>
      <c r="K40" s="175"/>
      <c r="L40" s="98"/>
      <c r="M40" s="177"/>
    </row>
    <row r="41" spans="1:13" ht="18.95" customHeight="1">
      <c r="A41" s="234" t="s">
        <v>118</v>
      </c>
      <c r="B41" s="173"/>
      <c r="C41" s="237" t="s">
        <v>119</v>
      </c>
      <c r="D41" s="177"/>
      <c r="E41" s="232" t="s">
        <v>31</v>
      </c>
      <c r="F41" s="85"/>
      <c r="G41" s="238"/>
      <c r="H41" s="23"/>
      <c r="I41" s="27"/>
      <c r="J41" s="24"/>
      <c r="K41" s="92"/>
      <c r="L41" s="103"/>
      <c r="M41" s="225"/>
    </row>
    <row r="42" spans="1:13" ht="18.95" customHeight="1">
      <c r="A42" s="240"/>
      <c r="B42" s="241"/>
      <c r="C42" s="574"/>
      <c r="D42" s="575"/>
      <c r="E42" s="232"/>
      <c r="F42" s="85"/>
      <c r="G42" s="238"/>
      <c r="H42" s="23"/>
      <c r="I42" s="113"/>
      <c r="J42" s="24"/>
      <c r="K42" s="175"/>
      <c r="L42" s="98"/>
      <c r="M42" s="177"/>
    </row>
    <row r="43" spans="1:13" ht="18.95" customHeight="1">
      <c r="A43" s="223"/>
      <c r="B43" s="92"/>
      <c r="C43" s="223"/>
      <c r="D43" s="177"/>
      <c r="E43" s="232"/>
      <c r="F43" s="85"/>
      <c r="G43" s="242"/>
      <c r="H43" s="23"/>
      <c r="I43" s="27"/>
      <c r="J43" s="24"/>
      <c r="K43" s="92"/>
      <c r="L43" s="103"/>
      <c r="M43" s="225"/>
    </row>
    <row r="44" spans="1:13" ht="18.95" customHeight="1">
      <c r="A44" s="223"/>
      <c r="B44" s="175"/>
      <c r="C44" s="247"/>
      <c r="D44" s="243"/>
      <c r="E44" s="232"/>
      <c r="F44" s="21"/>
      <c r="G44" s="242"/>
      <c r="H44" s="23"/>
      <c r="I44" s="25"/>
      <c r="J44" s="24"/>
      <c r="K44" s="175"/>
      <c r="L44" s="98"/>
      <c r="M44" s="177"/>
    </row>
    <row r="45" spans="1:13" ht="36" customHeight="1">
      <c r="A45" s="231"/>
      <c r="B45" s="92"/>
      <c r="C45" s="223"/>
      <c r="D45" s="177"/>
      <c r="E45" s="232"/>
      <c r="F45" s="21"/>
      <c r="G45" s="242"/>
      <c r="H45" s="23"/>
      <c r="I45" s="27"/>
      <c r="J45" s="24"/>
      <c r="K45" s="92"/>
      <c r="L45" s="103"/>
      <c r="M45" s="225"/>
    </row>
    <row r="46" spans="1:13" ht="18.95" customHeight="1">
      <c r="A46" s="223"/>
      <c r="B46" s="175"/>
      <c r="C46" s="223"/>
      <c r="D46" s="177"/>
      <c r="E46" s="232"/>
      <c r="F46" s="21"/>
      <c r="G46" s="242"/>
      <c r="H46" s="23"/>
      <c r="I46" s="25"/>
      <c r="J46" s="24"/>
      <c r="K46" s="175"/>
      <c r="L46" s="98"/>
      <c r="M46" s="177"/>
    </row>
    <row r="47" spans="1:13" ht="18.95" customHeight="1">
      <c r="A47" s="223"/>
      <c r="B47" s="175"/>
      <c r="C47" s="223"/>
      <c r="D47" s="177"/>
      <c r="E47" s="232"/>
      <c r="F47" s="21"/>
      <c r="G47" s="242"/>
      <c r="H47" s="23"/>
      <c r="I47" s="25"/>
      <c r="J47" s="24"/>
      <c r="K47" s="175"/>
      <c r="L47" s="98"/>
      <c r="M47" s="177"/>
    </row>
    <row r="48" spans="1:13" ht="18.95" customHeight="1">
      <c r="A48" s="223"/>
      <c r="B48" s="175"/>
      <c r="C48" s="223"/>
      <c r="D48" s="175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225"/>
    </row>
    <row r="50" spans="1:13">
      <c r="A50" s="223" t="s">
        <v>44</v>
      </c>
      <c r="B50" s="175"/>
      <c r="C50" s="175"/>
      <c r="D50" s="175"/>
      <c r="E50" s="175"/>
      <c r="F50" s="175"/>
      <c r="G50" s="175"/>
      <c r="H50" s="244"/>
      <c r="I50" s="175"/>
      <c r="J50" s="175"/>
      <c r="K50" s="175"/>
      <c r="L50" s="175"/>
      <c r="M50" s="177"/>
    </row>
    <row r="51" spans="1:13">
      <c r="A51" s="223" t="s">
        <v>33</v>
      </c>
      <c r="B51" s="175"/>
      <c r="C51" s="175"/>
      <c r="D51" s="175"/>
      <c r="E51" s="175"/>
      <c r="F51" s="175"/>
      <c r="G51" s="175" t="s">
        <v>34</v>
      </c>
      <c r="H51" s="175"/>
      <c r="I51" s="175"/>
      <c r="J51" s="175" t="s">
        <v>35</v>
      </c>
      <c r="K51" s="175"/>
      <c r="L51" s="175"/>
      <c r="M51" s="177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225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6" t="s">
        <v>46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219" t="s">
        <v>41</v>
      </c>
      <c r="B55" s="42"/>
      <c r="C55" s="42"/>
      <c r="D55" s="42"/>
      <c r="E55" s="42"/>
      <c r="F55" s="42"/>
      <c r="G55" s="43"/>
      <c r="H55" s="220" t="s">
        <v>11</v>
      </c>
      <c r="I55" s="44">
        <f>I28+1</f>
        <v>45420</v>
      </c>
      <c r="J55" s="42"/>
      <c r="K55" s="42"/>
      <c r="L55" s="42"/>
      <c r="M55" s="221"/>
    </row>
    <row r="56" spans="1:13" ht="16.5" customHeight="1">
      <c r="A56" s="222" t="s">
        <v>12</v>
      </c>
      <c r="B56" s="175"/>
      <c r="C56" s="177"/>
      <c r="D56" s="223" t="s">
        <v>13</v>
      </c>
      <c r="E56" s="175"/>
      <c r="F56" s="175"/>
      <c r="G56" s="175"/>
      <c r="H56" s="222" t="s">
        <v>14</v>
      </c>
      <c r="I56" s="224" t="s">
        <v>43</v>
      </c>
      <c r="J56" s="175"/>
      <c r="K56" s="175"/>
      <c r="L56" s="175"/>
      <c r="M56" s="177"/>
    </row>
    <row r="57" spans="1:13" ht="16.5" customHeight="1">
      <c r="A57" s="46" t="s">
        <v>15</v>
      </c>
      <c r="B57" s="47"/>
      <c r="C57" s="177"/>
      <c r="D57" s="60" t="str">
        <f>D30</f>
        <v>AEROSOL SERVICES</v>
      </c>
      <c r="E57" s="47"/>
      <c r="F57" s="47"/>
      <c r="G57" s="47"/>
      <c r="H57" s="46" t="s">
        <v>14</v>
      </c>
      <c r="I57" s="91">
        <f>I30</f>
        <v>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225"/>
      <c r="E58" s="92"/>
      <c r="F58" s="11"/>
      <c r="G58" s="92"/>
      <c r="H58" s="92"/>
      <c r="I58" s="92"/>
      <c r="J58" s="92"/>
      <c r="K58" s="225"/>
      <c r="L58" s="49"/>
      <c r="M58" s="225"/>
    </row>
    <row r="59" spans="1:13" ht="18" customHeight="1">
      <c r="A59" s="226"/>
      <c r="B59" s="42"/>
      <c r="C59" s="227" t="s">
        <v>16</v>
      </c>
      <c r="D59" s="221"/>
      <c r="E59" s="50" t="s">
        <v>17</v>
      </c>
      <c r="F59" s="228" t="s">
        <v>18</v>
      </c>
      <c r="G59" s="42" t="s">
        <v>19</v>
      </c>
      <c r="H59" s="42"/>
      <c r="I59" s="15" t="s">
        <v>20</v>
      </c>
      <c r="J59" s="15" t="s">
        <v>21</v>
      </c>
      <c r="K59" s="221"/>
      <c r="L59" s="223" t="s">
        <v>22</v>
      </c>
      <c r="M59" s="177"/>
    </row>
    <row r="60" spans="1:13" ht="15.75" customHeight="1">
      <c r="A60" s="51"/>
      <c r="B60" s="92"/>
      <c r="C60" s="49"/>
      <c r="D60" s="225"/>
      <c r="E60" s="94" t="s">
        <v>23</v>
      </c>
      <c r="F60" s="11"/>
      <c r="G60" s="229" t="s">
        <v>24</v>
      </c>
      <c r="H60" s="50" t="s">
        <v>5</v>
      </c>
      <c r="I60" s="15" t="s">
        <v>25</v>
      </c>
      <c r="J60" s="17" t="s">
        <v>26</v>
      </c>
      <c r="K60" s="225"/>
      <c r="L60" s="94" t="s">
        <v>27</v>
      </c>
      <c r="M60" s="230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231">
        <v>1</v>
      </c>
      <c r="B62" s="232"/>
      <c r="C62" s="231">
        <v>2</v>
      </c>
      <c r="D62" s="233"/>
      <c r="E62" s="232">
        <v>3</v>
      </c>
      <c r="F62" s="21">
        <v>4</v>
      </c>
      <c r="G62" s="232">
        <v>5</v>
      </c>
      <c r="H62" s="21">
        <v>6</v>
      </c>
      <c r="I62" s="21">
        <v>7</v>
      </c>
      <c r="J62" s="21">
        <v>8</v>
      </c>
      <c r="K62" s="232"/>
      <c r="L62" s="21">
        <v>9</v>
      </c>
      <c r="M62" s="233">
        <v>10</v>
      </c>
    </row>
    <row r="63" spans="1:13" ht="18.95" customHeight="1">
      <c r="A63" s="234" t="s">
        <v>56</v>
      </c>
      <c r="B63" s="235"/>
      <c r="C63" s="245">
        <f>JL!I12</f>
        <v>0</v>
      </c>
      <c r="D63" s="177"/>
      <c r="E63" s="232" t="s">
        <v>31</v>
      </c>
      <c r="F63" s="85"/>
      <c r="G63" s="236"/>
      <c r="H63" s="23"/>
      <c r="I63" s="23"/>
      <c r="J63" s="24"/>
      <c r="K63" s="92"/>
      <c r="L63" s="98"/>
      <c r="M63" s="225"/>
    </row>
    <row r="64" spans="1:13" ht="18.95" customHeight="1">
      <c r="A64" s="234" t="s">
        <v>57</v>
      </c>
      <c r="B64" s="235"/>
      <c r="C64" s="223">
        <f>JL!I15</f>
        <v>0</v>
      </c>
      <c r="D64" s="177"/>
      <c r="E64" s="94" t="s">
        <v>31</v>
      </c>
      <c r="F64" s="85"/>
      <c r="G64" s="99"/>
      <c r="H64" s="23"/>
      <c r="I64" s="25"/>
      <c r="J64" s="24"/>
      <c r="K64" s="175"/>
      <c r="L64" s="98"/>
      <c r="M64" s="177"/>
    </row>
    <row r="65" spans="1:13" ht="18.95" customHeight="1">
      <c r="A65" s="234" t="s">
        <v>80</v>
      </c>
      <c r="B65" s="171"/>
      <c r="C65" s="237">
        <f>JL!I19</f>
        <v>0</v>
      </c>
      <c r="D65" s="177"/>
      <c r="E65" s="232" t="s">
        <v>31</v>
      </c>
      <c r="F65" s="85"/>
      <c r="G65" s="238"/>
      <c r="H65" s="23"/>
      <c r="I65" s="25"/>
      <c r="J65" s="24"/>
      <c r="K65" s="92"/>
      <c r="L65" s="103"/>
      <c r="M65" s="225"/>
    </row>
    <row r="66" spans="1:13" ht="18.95" customHeight="1">
      <c r="A66" s="234" t="s">
        <v>82</v>
      </c>
      <c r="B66" s="239"/>
      <c r="C66" s="237">
        <f>JL!I23</f>
        <v>0</v>
      </c>
      <c r="D66" s="177"/>
      <c r="E66" s="94" t="s">
        <v>31</v>
      </c>
      <c r="F66" s="85"/>
      <c r="G66" s="238"/>
      <c r="H66" s="23"/>
      <c r="I66" s="27"/>
      <c r="J66" s="24"/>
      <c r="K66" s="92"/>
      <c r="L66" s="103"/>
      <c r="M66" s="225"/>
    </row>
    <row r="67" spans="1:13" ht="18.95" customHeight="1">
      <c r="A67" s="234" t="s">
        <v>81</v>
      </c>
      <c r="B67" s="239"/>
      <c r="C67" s="237">
        <f>JL!I27</f>
        <v>0</v>
      </c>
      <c r="D67" s="177"/>
      <c r="E67" s="232" t="s">
        <v>31</v>
      </c>
      <c r="F67" s="85"/>
      <c r="G67" s="238"/>
      <c r="H67" s="23"/>
      <c r="I67" s="27"/>
      <c r="J67" s="24"/>
      <c r="K67" s="175"/>
      <c r="L67" s="98"/>
      <c r="M67" s="177"/>
    </row>
    <row r="68" spans="1:13" ht="18.95" customHeight="1">
      <c r="A68" s="234" t="s">
        <v>118</v>
      </c>
      <c r="B68" s="173"/>
      <c r="C68" s="237" t="s">
        <v>119</v>
      </c>
      <c r="D68" s="177"/>
      <c r="E68" s="232" t="s">
        <v>31</v>
      </c>
      <c r="F68" s="85"/>
      <c r="G68" s="238"/>
      <c r="H68" s="23"/>
      <c r="I68" s="27"/>
      <c r="J68" s="24"/>
      <c r="K68" s="92"/>
      <c r="L68" s="103"/>
      <c r="M68" s="225"/>
    </row>
    <row r="69" spans="1:13" ht="18.95" customHeight="1">
      <c r="A69" s="240"/>
      <c r="B69" s="241"/>
      <c r="C69" s="574"/>
      <c r="D69" s="575"/>
      <c r="E69" s="232"/>
      <c r="F69" s="85"/>
      <c r="G69" s="238"/>
      <c r="H69" s="23"/>
      <c r="I69" s="27"/>
      <c r="J69" s="24"/>
      <c r="K69" s="175"/>
      <c r="L69" s="98"/>
      <c r="M69" s="177"/>
    </row>
    <row r="70" spans="1:13" ht="18.95" customHeight="1">
      <c r="A70" s="223"/>
      <c r="B70" s="92"/>
      <c r="C70" s="223"/>
      <c r="D70" s="177"/>
      <c r="E70" s="232"/>
      <c r="F70" s="85"/>
      <c r="G70" s="242"/>
      <c r="H70" s="23"/>
      <c r="I70" s="27"/>
      <c r="J70" s="24"/>
      <c r="K70" s="92"/>
      <c r="L70" s="103"/>
      <c r="M70" s="225"/>
    </row>
    <row r="71" spans="1:13" ht="18.95" customHeight="1">
      <c r="A71" s="223"/>
      <c r="B71" s="175"/>
      <c r="C71" s="247"/>
      <c r="D71" s="243"/>
      <c r="E71" s="232"/>
      <c r="F71" s="21"/>
      <c r="G71" s="242"/>
      <c r="H71" s="23"/>
      <c r="I71" s="25"/>
      <c r="J71" s="24"/>
      <c r="K71" s="175"/>
      <c r="L71" s="98"/>
      <c r="M71" s="177"/>
    </row>
    <row r="72" spans="1:13" ht="36" customHeight="1">
      <c r="A72" s="231"/>
      <c r="B72" s="92"/>
      <c r="C72" s="223"/>
      <c r="D72" s="177"/>
      <c r="E72" s="232"/>
      <c r="F72" s="21"/>
      <c r="G72" s="242"/>
      <c r="H72" s="23"/>
      <c r="I72" s="25"/>
      <c r="J72" s="24"/>
      <c r="K72" s="175"/>
      <c r="L72" s="98"/>
      <c r="M72" s="177"/>
    </row>
    <row r="73" spans="1:13" ht="18.95" customHeight="1">
      <c r="A73" s="223"/>
      <c r="B73" s="175"/>
      <c r="C73" s="223"/>
      <c r="D73" s="177"/>
      <c r="E73" s="232"/>
      <c r="F73" s="21"/>
      <c r="G73" s="242"/>
      <c r="H73" s="23"/>
      <c r="I73" s="27"/>
      <c r="J73" s="24"/>
      <c r="K73" s="92"/>
      <c r="L73" s="103"/>
      <c r="M73" s="225"/>
    </row>
    <row r="74" spans="1:13" ht="18.95" customHeight="1">
      <c r="A74" s="223"/>
      <c r="B74" s="175"/>
      <c r="C74" s="223"/>
      <c r="D74" s="177"/>
      <c r="E74" s="232"/>
      <c r="F74" s="21"/>
      <c r="G74" s="242"/>
      <c r="H74" s="23"/>
      <c r="I74" s="25"/>
      <c r="J74" s="24"/>
      <c r="K74" s="175"/>
      <c r="L74" s="98"/>
      <c r="M74" s="177"/>
    </row>
    <row r="75" spans="1:13" ht="18.95" customHeight="1">
      <c r="A75" s="223"/>
      <c r="B75" s="175"/>
      <c r="C75" s="223"/>
      <c r="D75" s="175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225"/>
    </row>
    <row r="77" spans="1:13">
      <c r="A77" s="223" t="s">
        <v>44</v>
      </c>
      <c r="B77" s="175"/>
      <c r="C77" s="175"/>
      <c r="D77" s="175"/>
      <c r="E77" s="175"/>
      <c r="F77" s="175"/>
      <c r="G77" s="175"/>
      <c r="H77" s="244"/>
      <c r="I77" s="175"/>
      <c r="J77" s="175"/>
      <c r="K77" s="175"/>
      <c r="L77" s="175"/>
      <c r="M77" s="177"/>
    </row>
    <row r="78" spans="1:13">
      <c r="A78" s="223" t="s">
        <v>33</v>
      </c>
      <c r="B78" s="175"/>
      <c r="C78" s="175"/>
      <c r="D78" s="175"/>
      <c r="E78" s="175"/>
      <c r="F78" s="175"/>
      <c r="G78" s="175" t="s">
        <v>34</v>
      </c>
      <c r="H78" s="175"/>
      <c r="I78" s="175"/>
      <c r="J78" s="175" t="s">
        <v>35</v>
      </c>
      <c r="K78" s="175"/>
      <c r="L78" s="175"/>
      <c r="M78" s="177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225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6" t="s">
        <v>46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219" t="s">
        <v>41</v>
      </c>
      <c r="B82" s="42"/>
      <c r="C82" s="42"/>
      <c r="D82" s="42"/>
      <c r="E82" s="42"/>
      <c r="F82" s="42"/>
      <c r="G82" s="43"/>
      <c r="H82" s="220" t="s">
        <v>11</v>
      </c>
      <c r="I82" s="44">
        <f>I55+1</f>
        <v>45421</v>
      </c>
      <c r="J82" s="42"/>
      <c r="K82" s="42"/>
      <c r="L82" s="42"/>
      <c r="M82" s="221"/>
    </row>
    <row r="83" spans="1:13" ht="16.5" customHeight="1">
      <c r="A83" s="222" t="s">
        <v>12</v>
      </c>
      <c r="B83" s="175"/>
      <c r="C83" s="177"/>
      <c r="D83" s="223" t="s">
        <v>13</v>
      </c>
      <c r="E83" s="175"/>
      <c r="F83" s="175"/>
      <c r="G83" s="175"/>
      <c r="H83" s="222" t="s">
        <v>14</v>
      </c>
      <c r="I83" s="224" t="s">
        <v>43</v>
      </c>
      <c r="J83" s="175"/>
      <c r="K83" s="175"/>
      <c r="L83" s="175"/>
      <c r="M83" s="177"/>
    </row>
    <row r="84" spans="1:13" ht="16.5" customHeight="1">
      <c r="A84" s="46" t="s">
        <v>15</v>
      </c>
      <c r="B84" s="47"/>
      <c r="C84" s="177"/>
      <c r="D84" s="60" t="str">
        <f>D57</f>
        <v>AEROSOL SERVICES</v>
      </c>
      <c r="E84" s="47"/>
      <c r="F84" s="47"/>
      <c r="G84" s="47"/>
      <c r="H84" s="46" t="s">
        <v>14</v>
      </c>
      <c r="I84" s="91">
        <f>I57</f>
        <v>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225"/>
      <c r="E85" s="92"/>
      <c r="F85" s="11"/>
      <c r="G85" s="92"/>
      <c r="H85" s="92"/>
      <c r="I85" s="92"/>
      <c r="J85" s="92"/>
      <c r="K85" s="225"/>
      <c r="L85" s="49"/>
      <c r="M85" s="225"/>
    </row>
    <row r="86" spans="1:13" ht="18" customHeight="1">
      <c r="A86" s="226"/>
      <c r="B86" s="42"/>
      <c r="C86" s="227" t="s">
        <v>16</v>
      </c>
      <c r="D86" s="221"/>
      <c r="E86" s="50" t="s">
        <v>17</v>
      </c>
      <c r="F86" s="228" t="s">
        <v>18</v>
      </c>
      <c r="G86" s="42" t="s">
        <v>19</v>
      </c>
      <c r="H86" s="42"/>
      <c r="I86" s="15" t="s">
        <v>20</v>
      </c>
      <c r="J86" s="15" t="s">
        <v>21</v>
      </c>
      <c r="K86" s="221"/>
      <c r="L86" s="223" t="s">
        <v>22</v>
      </c>
      <c r="M86" s="177"/>
    </row>
    <row r="87" spans="1:13" ht="15.75" customHeight="1">
      <c r="A87" s="51"/>
      <c r="B87" s="92"/>
      <c r="C87" s="49"/>
      <c r="D87" s="225"/>
      <c r="E87" s="94" t="s">
        <v>23</v>
      </c>
      <c r="F87" s="11"/>
      <c r="G87" s="229" t="s">
        <v>24</v>
      </c>
      <c r="H87" s="50" t="s">
        <v>5</v>
      </c>
      <c r="I87" s="15" t="s">
        <v>25</v>
      </c>
      <c r="J87" s="17" t="s">
        <v>26</v>
      </c>
      <c r="K87" s="225"/>
      <c r="L87" s="94" t="s">
        <v>27</v>
      </c>
      <c r="M87" s="230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231">
        <v>1</v>
      </c>
      <c r="B89" s="232"/>
      <c r="C89" s="231">
        <v>2</v>
      </c>
      <c r="D89" s="233"/>
      <c r="E89" s="232">
        <v>3</v>
      </c>
      <c r="F89" s="21">
        <v>4</v>
      </c>
      <c r="G89" s="232">
        <v>5</v>
      </c>
      <c r="H89" s="21">
        <v>6</v>
      </c>
      <c r="I89" s="21">
        <v>7</v>
      </c>
      <c r="J89" s="21">
        <v>8</v>
      </c>
      <c r="K89" s="232"/>
      <c r="L89" s="21">
        <v>9</v>
      </c>
      <c r="M89" s="233">
        <v>10</v>
      </c>
    </row>
    <row r="90" spans="1:13" ht="18.95" customHeight="1">
      <c r="A90" s="234" t="s">
        <v>56</v>
      </c>
      <c r="B90" s="235"/>
      <c r="C90" s="223" t="str">
        <f>JL!L12</f>
        <v>Hovězí vývar s fritátovými nudlemi a zeleninou</v>
      </c>
      <c r="D90" s="177"/>
      <c r="E90" s="232" t="s">
        <v>31</v>
      </c>
      <c r="F90" s="85"/>
      <c r="G90" s="236"/>
      <c r="H90" s="23"/>
      <c r="I90" s="23"/>
      <c r="J90" s="24"/>
      <c r="K90" s="92"/>
      <c r="L90" s="98"/>
      <c r="M90" s="225"/>
    </row>
    <row r="91" spans="1:13" ht="18.95" customHeight="1">
      <c r="A91" s="234" t="s">
        <v>57</v>
      </c>
      <c r="B91" s="235"/>
      <c r="C91" s="223" t="str">
        <f>JL!L15</f>
        <v>Květáková krémová se smetanou</v>
      </c>
      <c r="D91" s="177"/>
      <c r="E91" s="94" t="s">
        <v>31</v>
      </c>
      <c r="F91" s="85"/>
      <c r="G91" s="99"/>
      <c r="H91" s="23"/>
      <c r="I91" s="25"/>
      <c r="J91" s="24"/>
      <c r="K91" s="175"/>
      <c r="L91" s="98"/>
      <c r="M91" s="177"/>
    </row>
    <row r="92" spans="1:13" ht="18.95" customHeight="1">
      <c r="A92" s="234" t="s">
        <v>80</v>
      </c>
      <c r="B92" s="171"/>
      <c r="C92" s="237" t="str">
        <f>JL!L19</f>
        <v>Smažené kuřecí stripsy v křupavé strouhance, bramborový salát, citron</v>
      </c>
      <c r="D92" s="177"/>
      <c r="E92" s="232" t="s">
        <v>31</v>
      </c>
      <c r="F92" s="85"/>
      <c r="G92" s="246"/>
      <c r="H92" s="23"/>
      <c r="I92" s="25"/>
      <c r="J92" s="24"/>
      <c r="K92" s="92"/>
      <c r="L92" s="103"/>
      <c r="M92" s="225"/>
    </row>
    <row r="93" spans="1:13" ht="18.95" customHeight="1">
      <c r="A93" s="234" t="s">
        <v>82</v>
      </c>
      <c r="B93" s="239"/>
      <c r="C93" s="237" t="str">
        <f>JL!L23</f>
        <v>Šumavská vepřová plec dušená se zeleninou, houskové knedlíky (vepř. maso, zelenina, okurky, slanina, cibule, mouka, cukr, smetana)</v>
      </c>
      <c r="D93" s="177"/>
      <c r="E93" s="94" t="s">
        <v>31</v>
      </c>
      <c r="F93" s="85"/>
      <c r="G93" s="238"/>
      <c r="H93" s="23"/>
      <c r="I93" s="27"/>
      <c r="J93" s="24"/>
      <c r="K93" s="92"/>
      <c r="L93" s="103"/>
      <c r="M93" s="225"/>
    </row>
    <row r="94" spans="1:13" ht="18.95" customHeight="1">
      <c r="A94" s="234" t="s">
        <v>81</v>
      </c>
      <c r="B94" s="239"/>
      <c r="C94" s="237" t="str">
        <f>JL!L27</f>
        <v>Pečený bramborák (2 ks), zelný salát s krájenou paprikou a cibulí</v>
      </c>
      <c r="D94" s="177"/>
      <c r="E94" s="232" t="s">
        <v>31</v>
      </c>
      <c r="F94" s="85"/>
      <c r="G94" s="238"/>
      <c r="H94" s="23"/>
      <c r="I94" s="27"/>
      <c r="J94" s="24"/>
      <c r="K94" s="175"/>
      <c r="L94" s="98"/>
      <c r="M94" s="177"/>
    </row>
    <row r="95" spans="1:13" ht="18.95" customHeight="1">
      <c r="A95" s="234" t="s">
        <v>118</v>
      </c>
      <c r="B95" s="173"/>
      <c r="C95" s="237" t="s">
        <v>119</v>
      </c>
      <c r="D95" s="177"/>
      <c r="E95" s="232" t="s">
        <v>31</v>
      </c>
      <c r="F95" s="85"/>
      <c r="G95" s="238"/>
      <c r="H95" s="23"/>
      <c r="I95" s="27"/>
      <c r="J95" s="24"/>
      <c r="K95" s="92"/>
      <c r="L95" s="103"/>
      <c r="M95" s="225"/>
    </row>
    <row r="96" spans="1:13" ht="18.95" customHeight="1">
      <c r="A96" s="240"/>
      <c r="B96" s="241"/>
      <c r="C96" s="574"/>
      <c r="D96" s="575"/>
      <c r="E96" s="232"/>
      <c r="F96" s="21"/>
      <c r="G96" s="238"/>
      <c r="H96" s="23"/>
      <c r="I96" s="27"/>
      <c r="J96" s="24"/>
      <c r="K96" s="175"/>
      <c r="L96" s="98"/>
      <c r="M96" s="177"/>
    </row>
    <row r="97" spans="1:13" ht="18.95" customHeight="1">
      <c r="A97" s="223"/>
      <c r="B97" s="92"/>
      <c r="C97" s="223"/>
      <c r="D97" s="177"/>
      <c r="E97" s="232"/>
      <c r="F97" s="21"/>
      <c r="G97" s="242"/>
      <c r="H97" s="23"/>
      <c r="I97" s="27"/>
      <c r="J97" s="24"/>
      <c r="K97" s="92"/>
      <c r="L97" s="103"/>
      <c r="M97" s="225"/>
    </row>
    <row r="98" spans="1:13" ht="18.95" customHeight="1">
      <c r="A98" s="223"/>
      <c r="B98" s="175"/>
      <c r="C98" s="247"/>
      <c r="D98" s="243"/>
      <c r="E98" s="232"/>
      <c r="F98" s="21"/>
      <c r="G98" s="242"/>
      <c r="H98" s="23"/>
      <c r="I98" s="25"/>
      <c r="J98" s="24"/>
      <c r="K98" s="175"/>
      <c r="L98" s="98"/>
      <c r="M98" s="177"/>
    </row>
    <row r="99" spans="1:13" ht="36" customHeight="1">
      <c r="A99" s="231"/>
      <c r="B99" s="92"/>
      <c r="C99" s="223"/>
      <c r="D99" s="177"/>
      <c r="E99" s="232"/>
      <c r="F99" s="21"/>
      <c r="G99" s="242"/>
      <c r="H99" s="23"/>
      <c r="I99" s="25"/>
      <c r="J99" s="24"/>
      <c r="K99" s="175"/>
      <c r="L99" s="98"/>
      <c r="M99" s="177"/>
    </row>
    <row r="100" spans="1:13" ht="18.95" customHeight="1">
      <c r="A100" s="223"/>
      <c r="B100" s="175"/>
      <c r="C100" s="223"/>
      <c r="D100" s="177"/>
      <c r="E100" s="232"/>
      <c r="F100" s="21"/>
      <c r="G100" s="242"/>
      <c r="H100" s="23"/>
      <c r="I100" s="27"/>
      <c r="J100" s="24"/>
      <c r="K100" s="92"/>
      <c r="L100" s="103"/>
      <c r="M100" s="225"/>
    </row>
    <row r="101" spans="1:13" ht="18.95" customHeight="1">
      <c r="A101" s="223"/>
      <c r="B101" s="175"/>
      <c r="C101" s="223"/>
      <c r="D101" s="177"/>
      <c r="E101" s="232"/>
      <c r="F101" s="21"/>
      <c r="G101" s="242"/>
      <c r="H101" s="23"/>
      <c r="I101" s="25"/>
      <c r="J101" s="24"/>
      <c r="K101" s="175"/>
      <c r="L101" s="98"/>
      <c r="M101" s="177"/>
    </row>
    <row r="102" spans="1:13" ht="18.95" customHeight="1">
      <c r="A102" s="223"/>
      <c r="B102" s="175"/>
      <c r="C102" s="223"/>
      <c r="D102" s="175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225"/>
    </row>
    <row r="104" spans="1:13">
      <c r="A104" s="223" t="s">
        <v>44</v>
      </c>
      <c r="B104" s="175"/>
      <c r="C104" s="175"/>
      <c r="D104" s="175"/>
      <c r="E104" s="175"/>
      <c r="F104" s="175"/>
      <c r="G104" s="175"/>
      <c r="H104" s="244"/>
      <c r="I104" s="175"/>
      <c r="J104" s="175"/>
      <c r="K104" s="175"/>
      <c r="L104" s="175"/>
      <c r="M104" s="177"/>
    </row>
    <row r="105" spans="1:13">
      <c r="A105" s="223" t="s">
        <v>33</v>
      </c>
      <c r="B105" s="175"/>
      <c r="C105" s="175"/>
      <c r="D105" s="175"/>
      <c r="E105" s="175"/>
      <c r="F105" s="175"/>
      <c r="G105" s="175" t="s">
        <v>34</v>
      </c>
      <c r="H105" s="175"/>
      <c r="I105" s="175"/>
      <c r="J105" s="175" t="s">
        <v>35</v>
      </c>
      <c r="K105" s="175"/>
      <c r="L105" s="175"/>
      <c r="M105" s="177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225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6" t="s">
        <v>46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219" t="s">
        <v>41</v>
      </c>
      <c r="B109" s="42"/>
      <c r="C109" s="42"/>
      <c r="D109" s="42"/>
      <c r="E109" s="42"/>
      <c r="F109" s="42"/>
      <c r="G109" s="43"/>
      <c r="H109" s="220" t="s">
        <v>11</v>
      </c>
      <c r="I109" s="44">
        <f>I82+1</f>
        <v>45422</v>
      </c>
      <c r="J109" s="42"/>
      <c r="K109" s="42"/>
      <c r="L109" s="42"/>
      <c r="M109" s="221"/>
    </row>
    <row r="110" spans="1:13" ht="16.5" customHeight="1">
      <c r="A110" s="222" t="s">
        <v>12</v>
      </c>
      <c r="B110" s="175"/>
      <c r="C110" s="177"/>
      <c r="D110" s="223" t="s">
        <v>13</v>
      </c>
      <c r="E110" s="175"/>
      <c r="F110" s="175"/>
      <c r="G110" s="175"/>
      <c r="H110" s="222" t="s">
        <v>14</v>
      </c>
      <c r="I110" s="224" t="s">
        <v>43</v>
      </c>
      <c r="J110" s="175"/>
      <c r="K110" s="175"/>
      <c r="L110" s="175"/>
      <c r="M110" s="177"/>
    </row>
    <row r="111" spans="1:13" ht="16.5" customHeight="1">
      <c r="A111" s="46" t="s">
        <v>15</v>
      </c>
      <c r="B111" s="47"/>
      <c r="C111" s="177"/>
      <c r="D111" s="60" t="str">
        <f>D84</f>
        <v>AEROSOL SERVICES</v>
      </c>
      <c r="E111" s="47"/>
      <c r="F111" s="47"/>
      <c r="G111" s="47"/>
      <c r="H111" s="46" t="s">
        <v>14</v>
      </c>
      <c r="I111" s="91">
        <f>I84</f>
        <v>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225"/>
      <c r="E112" s="92"/>
      <c r="F112" s="11"/>
      <c r="G112" s="92"/>
      <c r="H112" s="92"/>
      <c r="I112" s="92"/>
      <c r="J112" s="92"/>
      <c r="K112" s="225"/>
      <c r="L112" s="49"/>
      <c r="M112" s="225"/>
    </row>
    <row r="113" spans="1:13" ht="18" customHeight="1">
      <c r="A113" s="226"/>
      <c r="B113" s="42"/>
      <c r="C113" s="227" t="s">
        <v>16</v>
      </c>
      <c r="D113" s="221"/>
      <c r="E113" s="50" t="s">
        <v>17</v>
      </c>
      <c r="F113" s="228" t="s">
        <v>18</v>
      </c>
      <c r="G113" s="42" t="s">
        <v>19</v>
      </c>
      <c r="H113" s="42"/>
      <c r="I113" s="15" t="s">
        <v>20</v>
      </c>
      <c r="J113" s="15" t="s">
        <v>21</v>
      </c>
      <c r="K113" s="221"/>
      <c r="L113" s="223" t="s">
        <v>22</v>
      </c>
      <c r="M113" s="177"/>
    </row>
    <row r="114" spans="1:13" ht="15.75" customHeight="1">
      <c r="A114" s="51"/>
      <c r="B114" s="92"/>
      <c r="C114" s="49"/>
      <c r="D114" s="225"/>
      <c r="E114" s="94" t="s">
        <v>23</v>
      </c>
      <c r="F114" s="11"/>
      <c r="G114" s="229" t="s">
        <v>24</v>
      </c>
      <c r="H114" s="50" t="s">
        <v>5</v>
      </c>
      <c r="I114" s="15" t="s">
        <v>25</v>
      </c>
      <c r="J114" s="17" t="s">
        <v>26</v>
      </c>
      <c r="K114" s="225"/>
      <c r="L114" s="94" t="s">
        <v>27</v>
      </c>
      <c r="M114" s="230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231">
        <v>1</v>
      </c>
      <c r="B116" s="232"/>
      <c r="C116" s="231">
        <v>2</v>
      </c>
      <c r="D116" s="233"/>
      <c r="E116" s="232">
        <v>3</v>
      </c>
      <c r="F116" s="21">
        <v>4</v>
      </c>
      <c r="G116" s="232">
        <v>5</v>
      </c>
      <c r="H116" s="21">
        <v>6</v>
      </c>
      <c r="I116" s="21">
        <v>7</v>
      </c>
      <c r="J116" s="21">
        <v>8</v>
      </c>
      <c r="K116" s="232"/>
      <c r="L116" s="21">
        <v>9</v>
      </c>
      <c r="M116" s="233">
        <v>10</v>
      </c>
    </row>
    <row r="117" spans="1:13" ht="18.95" customHeight="1">
      <c r="A117" s="234" t="s">
        <v>56</v>
      </c>
      <c r="B117" s="235"/>
      <c r="C117" s="245" t="str">
        <f>JL!O12</f>
        <v>Drůbeží vývar s krupicovými noky</v>
      </c>
      <c r="D117" s="177"/>
      <c r="E117" s="232" t="s">
        <v>31</v>
      </c>
      <c r="F117" s="85"/>
      <c r="G117" s="236"/>
      <c r="H117" s="23"/>
      <c r="I117" s="23"/>
      <c r="J117" s="24"/>
      <c r="K117" s="92"/>
      <c r="L117" s="98"/>
      <c r="M117" s="225"/>
    </row>
    <row r="118" spans="1:13" ht="18.95" customHeight="1">
      <c r="A118" s="234" t="s">
        <v>57</v>
      </c>
      <c r="B118" s="235"/>
      <c r="C118" s="223" t="str">
        <f>JL!O15</f>
        <v>Hrachová</v>
      </c>
      <c r="D118" s="177"/>
      <c r="E118" s="94" t="s">
        <v>31</v>
      </c>
      <c r="F118" s="85"/>
      <c r="G118" s="99"/>
      <c r="H118" s="23"/>
      <c r="I118" s="25"/>
      <c r="J118" s="24"/>
      <c r="K118" s="175"/>
      <c r="L118" s="98"/>
      <c r="M118" s="177"/>
    </row>
    <row r="119" spans="1:13" ht="18.95" customHeight="1">
      <c r="A119" s="234" t="s">
        <v>80</v>
      </c>
      <c r="B119" s="171"/>
      <c r="C119" s="237" t="str">
        <f>JL!O19</f>
        <v>Hovězí španělský ptáček, dušená rýže (plněný závitek okurkou, vejcem, uzeninou a slaninou)</v>
      </c>
      <c r="D119" s="177"/>
      <c r="E119" s="232" t="s">
        <v>31</v>
      </c>
      <c r="F119" s="85"/>
      <c r="G119" s="238"/>
      <c r="H119" s="23"/>
      <c r="I119" s="25"/>
      <c r="J119" s="24"/>
      <c r="K119" s="92"/>
      <c r="L119" s="103"/>
      <c r="M119" s="225"/>
    </row>
    <row r="120" spans="1:13" ht="18.95" customHeight="1">
      <c r="A120" s="234" t="s">
        <v>82</v>
      </c>
      <c r="B120" s="239"/>
      <c r="C120" s="237" t="str">
        <f>JL!O23</f>
        <v>Zapečené těstoviny s krůtím masem a zeleninou a sýrem (krůtí maso, těstoviny, cibule,sůl, pepř, vejce, smetana, zelenina, sýr)</v>
      </c>
      <c r="D120" s="177"/>
      <c r="E120" s="94" t="s">
        <v>31</v>
      </c>
      <c r="F120" s="85"/>
      <c r="G120" s="238"/>
      <c r="H120" s="23"/>
      <c r="I120" s="25"/>
      <c r="J120" s="24"/>
      <c r="K120" s="175"/>
      <c r="L120" s="98"/>
      <c r="M120" s="177"/>
    </row>
    <row r="121" spans="1:13" ht="18.95" customHeight="1">
      <c r="A121" s="234" t="s">
        <v>81</v>
      </c>
      <c r="B121" s="239"/>
      <c r="C121" s="237" t="str">
        <f>JL!O27</f>
        <v>Zelené karí s kokosovým mlékem a zelelninou, jasmínová rýže</v>
      </c>
      <c r="D121" s="177"/>
      <c r="E121" s="232" t="s">
        <v>31</v>
      </c>
      <c r="F121" s="85"/>
      <c r="G121" s="238"/>
      <c r="H121" s="23"/>
      <c r="I121" s="27"/>
      <c r="J121" s="24"/>
      <c r="K121" s="175"/>
      <c r="L121" s="98"/>
      <c r="M121" s="177"/>
    </row>
    <row r="122" spans="1:13" ht="18.95" customHeight="1">
      <c r="A122" s="234" t="s">
        <v>118</v>
      </c>
      <c r="B122" s="173"/>
      <c r="C122" s="237" t="s">
        <v>119</v>
      </c>
      <c r="D122" s="177"/>
      <c r="E122" s="232" t="s">
        <v>31</v>
      </c>
      <c r="F122" s="85"/>
      <c r="G122" s="238"/>
      <c r="H122" s="23"/>
      <c r="I122" s="27"/>
      <c r="J122" s="24"/>
      <c r="K122" s="92"/>
      <c r="L122" s="103"/>
      <c r="M122" s="225"/>
    </row>
    <row r="123" spans="1:13" ht="18.95" customHeight="1">
      <c r="A123" s="240"/>
      <c r="B123" s="241"/>
      <c r="C123" s="574"/>
      <c r="D123" s="575"/>
      <c r="E123" s="232"/>
      <c r="F123" s="21"/>
      <c r="G123" s="238"/>
      <c r="H123" s="23"/>
      <c r="I123" s="27"/>
      <c r="J123" s="24"/>
      <c r="K123" s="175"/>
      <c r="L123" s="98"/>
      <c r="M123" s="177"/>
    </row>
    <row r="124" spans="1:13" ht="18.95" customHeight="1">
      <c r="A124" s="223"/>
      <c r="B124" s="92"/>
      <c r="C124" s="223"/>
      <c r="D124" s="177"/>
      <c r="E124" s="232"/>
      <c r="F124" s="21"/>
      <c r="G124" s="242"/>
      <c r="H124" s="23"/>
      <c r="I124" s="27"/>
      <c r="J124" s="24"/>
      <c r="K124" s="92"/>
      <c r="L124" s="103"/>
      <c r="M124" s="225"/>
    </row>
    <row r="125" spans="1:13" ht="18.95" customHeight="1">
      <c r="A125" s="223"/>
      <c r="B125" s="175"/>
      <c r="C125" s="247"/>
      <c r="D125" s="243"/>
      <c r="E125" s="232"/>
      <c r="F125" s="21"/>
      <c r="G125" s="242"/>
      <c r="H125" s="23"/>
      <c r="I125" s="25"/>
      <c r="J125" s="24"/>
      <c r="K125" s="175"/>
      <c r="L125" s="98"/>
      <c r="M125" s="177"/>
    </row>
    <row r="126" spans="1:13" ht="36" customHeight="1">
      <c r="A126" s="231"/>
      <c r="B126" s="92"/>
      <c r="C126" s="223"/>
      <c r="D126" s="177"/>
      <c r="E126" s="232"/>
      <c r="F126" s="21"/>
      <c r="G126" s="242"/>
      <c r="H126" s="23"/>
      <c r="I126" s="25"/>
      <c r="J126" s="24"/>
      <c r="K126" s="175"/>
      <c r="L126" s="98"/>
      <c r="M126" s="177"/>
    </row>
    <row r="127" spans="1:13" ht="18.95" customHeight="1">
      <c r="A127" s="223"/>
      <c r="B127" s="175"/>
      <c r="C127" s="223"/>
      <c r="D127" s="177"/>
      <c r="E127" s="232"/>
      <c r="F127" s="21"/>
      <c r="G127" s="242"/>
      <c r="H127" s="23"/>
      <c r="I127" s="27"/>
      <c r="J127" s="24"/>
      <c r="K127" s="92"/>
      <c r="L127" s="103"/>
      <c r="M127" s="225"/>
    </row>
    <row r="128" spans="1:13" ht="18.95" customHeight="1">
      <c r="A128" s="223"/>
      <c r="B128" s="175"/>
      <c r="C128" s="223"/>
      <c r="D128" s="177"/>
      <c r="E128" s="232"/>
      <c r="F128" s="21"/>
      <c r="G128" s="242"/>
      <c r="H128" s="23"/>
      <c r="I128" s="25"/>
      <c r="J128" s="24"/>
      <c r="K128" s="175"/>
      <c r="L128" s="98"/>
      <c r="M128" s="177"/>
    </row>
    <row r="129" spans="1:13" ht="18.95" customHeight="1">
      <c r="A129" s="223"/>
      <c r="B129" s="175"/>
      <c r="C129" s="223"/>
      <c r="D129" s="175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225"/>
    </row>
    <row r="131" spans="1:13">
      <c r="A131" s="223" t="s">
        <v>44</v>
      </c>
      <c r="B131" s="175"/>
      <c r="C131" s="175"/>
      <c r="D131" s="175"/>
      <c r="E131" s="175"/>
      <c r="F131" s="175"/>
      <c r="G131" s="175"/>
      <c r="H131" s="244"/>
      <c r="I131" s="175"/>
      <c r="J131" s="175"/>
      <c r="K131" s="175"/>
      <c r="L131" s="175"/>
      <c r="M131" s="177"/>
    </row>
    <row r="132" spans="1:13">
      <c r="A132" s="223" t="s">
        <v>33</v>
      </c>
      <c r="B132" s="175"/>
      <c r="C132" s="175"/>
      <c r="D132" s="175"/>
      <c r="E132" s="175"/>
      <c r="F132" s="175"/>
      <c r="G132" s="175" t="s">
        <v>34</v>
      </c>
      <c r="H132" s="175"/>
      <c r="I132" s="175"/>
      <c r="J132" s="175" t="s">
        <v>35</v>
      </c>
      <c r="K132" s="175"/>
      <c r="L132" s="175"/>
      <c r="M132" s="177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225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6" t="s">
        <v>46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7" sqref="J17"/>
    </sheetView>
  </sheetViews>
  <sheetFormatPr defaultRowHeight="12.75"/>
  <cols>
    <col min="1" max="1" width="3.28515625" style="185" customWidth="1"/>
    <col min="2" max="2" width="8.7109375" style="185" customWidth="1"/>
    <col min="3" max="3" width="20.7109375" style="190" customWidth="1"/>
    <col min="4" max="4" width="8.7109375" style="185" customWidth="1"/>
    <col min="5" max="5" width="20.7109375" style="190" customWidth="1"/>
    <col min="6" max="6" width="8.7109375" style="185" customWidth="1"/>
    <col min="7" max="7" width="20.7109375" style="190" customWidth="1"/>
    <col min="8" max="8" width="8.7109375" style="185" customWidth="1"/>
    <col min="9" max="9" width="20.7109375" style="190" customWidth="1"/>
    <col min="10" max="10" width="8.7109375" style="185" customWidth="1"/>
    <col min="11" max="11" width="20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5" ht="20.100000000000001" customHeight="1">
      <c r="C1" s="189"/>
      <c r="E1" s="189"/>
      <c r="G1" s="189"/>
      <c r="I1" s="189"/>
      <c r="K1" s="189"/>
    </row>
    <row r="2" spans="2:15" ht="51" customHeight="1" thickBot="1">
      <c r="B2" s="483" t="s">
        <v>92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</row>
    <row r="3" spans="2:15" ht="0.95" customHeight="1" thickBot="1">
      <c r="B3" s="487"/>
      <c r="C3" s="488"/>
      <c r="D3" s="487"/>
      <c r="E3" s="488"/>
      <c r="F3" s="487"/>
      <c r="G3" s="488"/>
      <c r="H3" s="487"/>
      <c r="I3" s="488"/>
      <c r="J3" s="487"/>
      <c r="K3" s="488"/>
    </row>
    <row r="4" spans="2:15" s="193" customFormat="1" ht="21.95" customHeight="1" thickBot="1">
      <c r="B4" s="485" t="str">
        <f>JL!B9</f>
        <v>PONDĚLÍ</v>
      </c>
      <c r="C4" s="486"/>
      <c r="D4" s="485" t="str">
        <f>JL!E9</f>
        <v>ÚTERÝ</v>
      </c>
      <c r="E4" s="486"/>
      <c r="F4" s="485" t="str">
        <f>JL!H9</f>
        <v>STŘEDA</v>
      </c>
      <c r="G4" s="486"/>
      <c r="H4" s="485" t="str">
        <f>JL!K9</f>
        <v>ČTVRTEK</v>
      </c>
      <c r="I4" s="486"/>
      <c r="J4" s="485" t="str">
        <f>JL!N9</f>
        <v>PÁTEK</v>
      </c>
      <c r="K4" s="486"/>
    </row>
    <row r="5" spans="2:15" s="197" customFormat="1" ht="20.100000000000001" customHeight="1" thickBot="1">
      <c r="B5" s="579">
        <v>45418</v>
      </c>
      <c r="C5" s="580"/>
      <c r="D5" s="579">
        <v>45419</v>
      </c>
      <c r="E5" s="580"/>
      <c r="F5" s="579">
        <v>45420</v>
      </c>
      <c r="G5" s="580"/>
      <c r="H5" s="579">
        <v>45421</v>
      </c>
      <c r="I5" s="580"/>
      <c r="J5" s="579">
        <v>45422</v>
      </c>
      <c r="K5" s="580"/>
    </row>
    <row r="6" spans="2:15" s="187" customFormat="1" ht="5.0999999999999996" customHeight="1" thickBot="1">
      <c r="B6" s="499"/>
      <c r="C6" s="500"/>
      <c r="D6" s="499"/>
      <c r="E6" s="500"/>
      <c r="F6" s="581"/>
      <c r="G6" s="582"/>
      <c r="H6" s="499"/>
      <c r="I6" s="500"/>
      <c r="J6" s="499"/>
      <c r="K6" s="500"/>
    </row>
    <row r="7" spans="2:15" s="187" customFormat="1" ht="20.100000000000001" customHeight="1">
      <c r="B7" s="493" t="s">
        <v>126</v>
      </c>
      <c r="C7" s="494"/>
      <c r="D7" s="493" t="s">
        <v>126</v>
      </c>
      <c r="E7" s="494"/>
      <c r="F7" s="511" t="s">
        <v>216</v>
      </c>
      <c r="G7" s="512"/>
      <c r="H7" s="493" t="s">
        <v>126</v>
      </c>
      <c r="I7" s="494"/>
      <c r="J7" s="493" t="s">
        <v>126</v>
      </c>
      <c r="K7" s="494"/>
    </row>
    <row r="8" spans="2:15" ht="54.95" customHeight="1">
      <c r="B8" s="507" t="s">
        <v>181</v>
      </c>
      <c r="C8" s="508"/>
      <c r="D8" s="509" t="s">
        <v>182</v>
      </c>
      <c r="E8" s="510"/>
      <c r="F8" s="513"/>
      <c r="G8" s="514"/>
      <c r="H8" s="509" t="s">
        <v>183</v>
      </c>
      <c r="I8" s="510"/>
      <c r="J8" s="517" t="s">
        <v>184</v>
      </c>
      <c r="K8" s="518"/>
    </row>
    <row r="9" spans="2:15" s="196" customFormat="1" ht="15.95" customHeight="1" thickBot="1">
      <c r="B9" s="194" t="s">
        <v>45</v>
      </c>
      <c r="C9" s="198" t="s">
        <v>142</v>
      </c>
      <c r="D9" s="194" t="s">
        <v>45</v>
      </c>
      <c r="E9" s="198" t="s">
        <v>185</v>
      </c>
      <c r="F9" s="513"/>
      <c r="G9" s="514"/>
      <c r="H9" s="194" t="s">
        <v>45</v>
      </c>
      <c r="I9" s="198" t="s">
        <v>186</v>
      </c>
      <c r="J9" s="194" t="s">
        <v>45</v>
      </c>
      <c r="K9" s="198" t="s">
        <v>187</v>
      </c>
    </row>
    <row r="10" spans="2:15" s="187" customFormat="1" ht="5.0999999999999996" customHeight="1">
      <c r="B10" s="499"/>
      <c r="C10" s="500"/>
      <c r="D10" s="499"/>
      <c r="E10" s="500"/>
      <c r="F10" s="513"/>
      <c r="G10" s="514"/>
      <c r="H10" s="499"/>
      <c r="I10" s="500"/>
      <c r="J10" s="499"/>
      <c r="K10" s="500"/>
    </row>
    <row r="11" spans="2:15" ht="20.100000000000001" customHeight="1">
      <c r="B11" s="503" t="s">
        <v>88</v>
      </c>
      <c r="C11" s="504"/>
      <c r="D11" s="503" t="s">
        <v>88</v>
      </c>
      <c r="E11" s="504"/>
      <c r="F11" s="513"/>
      <c r="G11" s="514"/>
      <c r="H11" s="503" t="s">
        <v>88</v>
      </c>
      <c r="I11" s="504"/>
      <c r="J11" s="503" t="s">
        <v>88</v>
      </c>
      <c r="K11" s="504"/>
    </row>
    <row r="12" spans="2:15" ht="45" customHeight="1">
      <c r="B12" s="497" t="s">
        <v>149</v>
      </c>
      <c r="C12" s="498"/>
      <c r="D12" s="497" t="s">
        <v>145</v>
      </c>
      <c r="E12" s="498"/>
      <c r="F12" s="513"/>
      <c r="G12" s="514"/>
      <c r="H12" s="497" t="s">
        <v>151</v>
      </c>
      <c r="I12" s="498"/>
      <c r="J12" s="519" t="s">
        <v>147</v>
      </c>
      <c r="K12" s="583"/>
      <c r="N12" s="188"/>
      <c r="O12" s="188"/>
    </row>
    <row r="13" spans="2:15" s="196" customFormat="1" ht="15.95" customHeight="1" thickBot="1">
      <c r="B13" s="194" t="s">
        <v>45</v>
      </c>
      <c r="C13" s="195" t="s">
        <v>137</v>
      </c>
      <c r="D13" s="194" t="s">
        <v>45</v>
      </c>
      <c r="E13" s="195" t="s">
        <v>131</v>
      </c>
      <c r="F13" s="513"/>
      <c r="G13" s="514"/>
      <c r="H13" s="194" t="s">
        <v>45</v>
      </c>
      <c r="I13" s="195" t="s">
        <v>132</v>
      </c>
      <c r="J13" s="194" t="s">
        <v>45</v>
      </c>
      <c r="K13" s="195" t="s">
        <v>132</v>
      </c>
    </row>
    <row r="14" spans="2:15" s="187" customFormat="1" ht="5.0999999999999996" customHeight="1">
      <c r="B14" s="499"/>
      <c r="C14" s="500"/>
      <c r="D14" s="499"/>
      <c r="E14" s="500"/>
      <c r="F14" s="513"/>
      <c r="G14" s="514"/>
      <c r="H14" s="499"/>
      <c r="I14" s="500"/>
      <c r="J14" s="499"/>
      <c r="K14" s="500"/>
    </row>
    <row r="15" spans="2:15" ht="20.100000000000001" customHeight="1">
      <c r="B15" s="505" t="s">
        <v>89</v>
      </c>
      <c r="C15" s="506"/>
      <c r="D15" s="505" t="s">
        <v>89</v>
      </c>
      <c r="E15" s="506"/>
      <c r="F15" s="513"/>
      <c r="G15" s="514"/>
      <c r="H15" s="505" t="s">
        <v>89</v>
      </c>
      <c r="I15" s="506"/>
      <c r="J15" s="505" t="s">
        <v>89</v>
      </c>
      <c r="K15" s="506"/>
    </row>
    <row r="16" spans="2:15" s="188" customFormat="1" ht="84.95" customHeight="1">
      <c r="B16" s="497" t="s">
        <v>219</v>
      </c>
      <c r="C16" s="498"/>
      <c r="D16" s="497" t="s">
        <v>220</v>
      </c>
      <c r="E16" s="498"/>
      <c r="F16" s="513"/>
      <c r="G16" s="514"/>
      <c r="H16" s="497" t="s">
        <v>221</v>
      </c>
      <c r="I16" s="498"/>
      <c r="J16" s="497" t="s">
        <v>222</v>
      </c>
      <c r="K16" s="498"/>
    </row>
    <row r="17" spans="2:14" s="196" customFormat="1" ht="15.95" customHeight="1" thickBot="1">
      <c r="B17" s="194" t="s">
        <v>45</v>
      </c>
      <c r="C17" s="195" t="s">
        <v>127</v>
      </c>
      <c r="D17" s="194" t="s">
        <v>45</v>
      </c>
      <c r="E17" s="195" t="s">
        <v>160</v>
      </c>
      <c r="F17" s="513"/>
      <c r="G17" s="514"/>
      <c r="H17" s="194" t="s">
        <v>45</v>
      </c>
      <c r="I17" s="195" t="s">
        <v>208</v>
      </c>
      <c r="J17" s="194" t="s">
        <v>45</v>
      </c>
      <c r="K17" s="195" t="s">
        <v>158</v>
      </c>
    </row>
    <row r="18" spans="2:14" s="187" customFormat="1" ht="5.0999999999999996" customHeight="1">
      <c r="B18" s="499"/>
      <c r="C18" s="500"/>
      <c r="D18" s="499"/>
      <c r="E18" s="500"/>
      <c r="F18" s="513"/>
      <c r="G18" s="514"/>
      <c r="H18" s="499"/>
      <c r="I18" s="500"/>
      <c r="J18" s="499"/>
      <c r="K18" s="500"/>
    </row>
    <row r="19" spans="2:14" ht="20.100000000000001" customHeight="1">
      <c r="B19" s="495" t="s">
        <v>128</v>
      </c>
      <c r="C19" s="496"/>
      <c r="D19" s="495" t="s">
        <v>128</v>
      </c>
      <c r="E19" s="496"/>
      <c r="F19" s="513"/>
      <c r="G19" s="514"/>
      <c r="H19" s="495" t="s">
        <v>128</v>
      </c>
      <c r="I19" s="496"/>
      <c r="J19" s="495" t="s">
        <v>128</v>
      </c>
      <c r="K19" s="496"/>
    </row>
    <row r="20" spans="2:14" ht="54.95" customHeight="1">
      <c r="B20" s="497" t="s">
        <v>188</v>
      </c>
      <c r="C20" s="498"/>
      <c r="D20" s="497" t="s">
        <v>189</v>
      </c>
      <c r="E20" s="498"/>
      <c r="F20" s="513"/>
      <c r="G20" s="514"/>
      <c r="H20" s="497" t="s">
        <v>190</v>
      </c>
      <c r="I20" s="498"/>
      <c r="J20" s="497" t="s">
        <v>191</v>
      </c>
      <c r="K20" s="498"/>
      <c r="N20" s="278" t="s">
        <v>141</v>
      </c>
    </row>
    <row r="21" spans="2:14" s="196" customFormat="1" ht="15.95" customHeight="1" thickBot="1">
      <c r="B21" s="194" t="s">
        <v>45</v>
      </c>
      <c r="C21" s="198" t="s">
        <v>140</v>
      </c>
      <c r="D21" s="194" t="s">
        <v>45</v>
      </c>
      <c r="E21" s="198" t="s">
        <v>142</v>
      </c>
      <c r="F21" s="515"/>
      <c r="G21" s="516"/>
      <c r="H21" s="194" t="s">
        <v>45</v>
      </c>
      <c r="I21" s="198" t="s">
        <v>177</v>
      </c>
      <c r="J21" s="194" t="s">
        <v>45</v>
      </c>
      <c r="K21" s="198" t="s">
        <v>127</v>
      </c>
    </row>
    <row r="22" spans="2:14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4" ht="12" customHeight="1"/>
    <row r="24" spans="2:14" s="186" customFormat="1">
      <c r="B24" s="491" t="s">
        <v>91</v>
      </c>
      <c r="C24" s="491"/>
      <c r="E24" s="492" t="s">
        <v>90</v>
      </c>
      <c r="F24" s="492"/>
      <c r="G24" s="492"/>
      <c r="H24" s="492"/>
      <c r="I24" s="492"/>
      <c r="J24" s="492"/>
      <c r="K24" s="492"/>
    </row>
  </sheetData>
  <mergeCells count="68"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  <mergeCell ref="H6:I6"/>
    <mergeCell ref="H8:I8"/>
    <mergeCell ref="H10:I10"/>
    <mergeCell ref="H11:I11"/>
    <mergeCell ref="F6:G6"/>
    <mergeCell ref="H7:I7"/>
    <mergeCell ref="F7:G21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B24:C24"/>
    <mergeCell ref="E24:K24"/>
    <mergeCell ref="B7:C7"/>
    <mergeCell ref="D7:E7"/>
    <mergeCell ref="B19:C19"/>
    <mergeCell ref="B20:C20"/>
    <mergeCell ref="H16:I16"/>
    <mergeCell ref="H18:I18"/>
    <mergeCell ref="H19:I19"/>
    <mergeCell ref="D10:E10"/>
    <mergeCell ref="D20:E20"/>
    <mergeCell ref="D19:E19"/>
    <mergeCell ref="J7:K7"/>
    <mergeCell ref="D11:E11"/>
    <mergeCell ref="J18:K18"/>
    <mergeCell ref="J19:K19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D23" sqref="D23"/>
    </sheetView>
  </sheetViews>
  <sheetFormatPr defaultRowHeight="12.75"/>
  <cols>
    <col min="1" max="1" width="3.28515625" style="185" customWidth="1"/>
    <col min="2" max="2" width="8.7109375" style="185" customWidth="1"/>
    <col min="3" max="3" width="27.7109375" style="190" customWidth="1"/>
    <col min="4" max="4" width="8.7109375" style="185" customWidth="1"/>
    <col min="5" max="5" width="27.7109375" style="190" customWidth="1"/>
    <col min="6" max="6" width="8.7109375" style="185" customWidth="1"/>
    <col min="7" max="7" width="27.7109375" style="190" customWidth="1"/>
    <col min="8" max="8" width="8.7109375" style="185" customWidth="1"/>
    <col min="9" max="9" width="27.7109375" style="190" customWidth="1"/>
    <col min="10" max="10" width="8.7109375" style="185" customWidth="1"/>
    <col min="11" max="11" width="27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2" ht="20.100000000000001" customHeight="1">
      <c r="C1" s="189"/>
      <c r="E1" s="189"/>
      <c r="G1" s="189"/>
      <c r="I1" s="189"/>
      <c r="K1" s="189"/>
    </row>
    <row r="2" spans="2:12" ht="51" customHeight="1" thickBot="1">
      <c r="B2" s="483" t="s">
        <v>92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</row>
    <row r="3" spans="2:12" ht="0.95" customHeight="1" thickBot="1">
      <c r="B3" s="487"/>
      <c r="C3" s="488"/>
      <c r="D3" s="487"/>
      <c r="E3" s="488"/>
      <c r="F3" s="487"/>
      <c r="G3" s="488"/>
      <c r="H3" s="487"/>
      <c r="I3" s="488"/>
      <c r="J3" s="487"/>
      <c r="K3" s="488"/>
    </row>
    <row r="4" spans="2:12" s="193" customFormat="1" ht="21.95" customHeight="1" thickBot="1">
      <c r="B4" s="485" t="str">
        <f>JL!B9</f>
        <v>PONDĚLÍ</v>
      </c>
      <c r="C4" s="486"/>
      <c r="D4" s="485" t="str">
        <f>JL!E9</f>
        <v>ÚTERÝ</v>
      </c>
      <c r="E4" s="486"/>
      <c r="F4" s="485" t="str">
        <f>JL!H9</f>
        <v>STŘEDA</v>
      </c>
      <c r="G4" s="486"/>
      <c r="H4" s="485" t="str">
        <f>JL!K9</f>
        <v>ČTVRTEK</v>
      </c>
      <c r="I4" s="486"/>
      <c r="J4" s="485" t="str">
        <f>JL!N9</f>
        <v>PÁTEK</v>
      </c>
      <c r="K4" s="486"/>
    </row>
    <row r="5" spans="2:12" s="197" customFormat="1" ht="20.100000000000001" customHeight="1" thickBot="1">
      <c r="B5" s="489">
        <f>JL!B10</f>
        <v>45418</v>
      </c>
      <c r="C5" s="490"/>
      <c r="D5" s="489">
        <f>B5+1</f>
        <v>45419</v>
      </c>
      <c r="E5" s="490"/>
      <c r="F5" s="489">
        <f t="shared" ref="F5" si="0">D5+1</f>
        <v>45420</v>
      </c>
      <c r="G5" s="490"/>
      <c r="H5" s="489">
        <f t="shared" ref="H5" si="1">F5+1</f>
        <v>45421</v>
      </c>
      <c r="I5" s="490"/>
      <c r="J5" s="489">
        <f t="shared" ref="J5" si="2">H5+1</f>
        <v>45422</v>
      </c>
      <c r="K5" s="490"/>
    </row>
    <row r="6" spans="2:12" s="187" customFormat="1" ht="5.0999999999999996" customHeight="1">
      <c r="B6" s="501"/>
      <c r="C6" s="502"/>
      <c r="D6" s="501"/>
      <c r="E6" s="502"/>
      <c r="F6" s="501"/>
      <c r="G6" s="502"/>
      <c r="H6" s="501"/>
      <c r="I6" s="502"/>
      <c r="J6" s="501"/>
      <c r="K6" s="502"/>
    </row>
    <row r="7" spans="2:12" s="201" customFormat="1" ht="24.95" customHeight="1">
      <c r="B7" s="520" t="s">
        <v>98</v>
      </c>
      <c r="C7" s="521"/>
      <c r="D7" s="520" t="s">
        <v>94</v>
      </c>
      <c r="E7" s="521"/>
      <c r="F7" s="520" t="s">
        <v>95</v>
      </c>
      <c r="G7" s="521"/>
      <c r="H7" s="520" t="s">
        <v>96</v>
      </c>
      <c r="I7" s="521"/>
      <c r="J7" s="520" t="s">
        <v>97</v>
      </c>
      <c r="K7" s="521"/>
    </row>
    <row r="8" spans="2:12" s="199" customFormat="1" ht="275.10000000000002" customHeight="1">
      <c r="B8" s="524" t="str">
        <f>'JL ŠKOLKA'!B8</f>
        <v>Chléb s ochuceným pomazánkovým máslem a pažitkou</v>
      </c>
      <c r="C8" s="525"/>
      <c r="D8" s="526" t="str">
        <f>'JL ŠKOLKA'!D8</f>
        <v>Veka s máslem a šlehaným medem, mléko</v>
      </c>
      <c r="E8" s="527"/>
      <c r="F8" s="526">
        <f>'JL ŠKOLKA'!F8</f>
        <v>0</v>
      </c>
      <c r="G8" s="527"/>
      <c r="H8" s="526" t="str">
        <f>'JL ŠKOLKA'!H8</f>
        <v>Houska s máslem a ovocnou pomazánkou (džem)</v>
      </c>
      <c r="I8" s="527"/>
      <c r="J8" s="526" t="str">
        <f>'JL ŠKOLKA'!J8</f>
        <v>Rybičková pomazánka, chléb</v>
      </c>
      <c r="K8" s="527"/>
    </row>
    <row r="9" spans="2:12" s="196" customFormat="1" ht="15.95" customHeight="1" thickBot="1">
      <c r="B9" s="194" t="s">
        <v>45</v>
      </c>
      <c r="C9" s="198">
        <f>JL!D42</f>
        <v>0</v>
      </c>
      <c r="D9" s="194" t="s">
        <v>45</v>
      </c>
      <c r="E9" s="198">
        <f>JL!G42</f>
        <v>0</v>
      </c>
      <c r="F9" s="194" t="s">
        <v>45</v>
      </c>
      <c r="G9" s="198">
        <f>JL!J42</f>
        <v>0</v>
      </c>
      <c r="H9" s="194" t="s">
        <v>45</v>
      </c>
      <c r="I9" s="198">
        <f>JL!M42</f>
        <v>0</v>
      </c>
      <c r="J9" s="194" t="s">
        <v>45</v>
      </c>
      <c r="K9" s="198">
        <f>JL!P42</f>
        <v>0</v>
      </c>
    </row>
    <row r="10" spans="2:12" s="187" customFormat="1" ht="5.0999999999999996" customHeight="1">
      <c r="B10" s="522"/>
      <c r="C10" s="523"/>
      <c r="D10" s="522"/>
      <c r="E10" s="523"/>
      <c r="F10" s="522"/>
      <c r="G10" s="523"/>
      <c r="H10" s="522"/>
      <c r="I10" s="523"/>
      <c r="J10" s="522"/>
      <c r="K10" s="523"/>
    </row>
    <row r="11" spans="2:12" ht="20.100000000000001" hidden="1" customHeight="1">
      <c r="B11" s="530" t="s">
        <v>88</v>
      </c>
      <c r="C11" s="531"/>
      <c r="D11" s="530" t="s">
        <v>88</v>
      </c>
      <c r="E11" s="531"/>
      <c r="F11" s="530" t="s">
        <v>88</v>
      </c>
      <c r="G11" s="531"/>
      <c r="H11" s="530" t="s">
        <v>88</v>
      </c>
      <c r="I11" s="531"/>
      <c r="J11" s="530" t="s">
        <v>88</v>
      </c>
      <c r="K11" s="531"/>
    </row>
    <row r="12" spans="2:12" s="199" customFormat="1" ht="30" hidden="1" customHeight="1">
      <c r="B12" s="528" t="str">
        <f>JL!C15</f>
        <v>Zeleninový krém</v>
      </c>
      <c r="C12" s="529"/>
      <c r="D12" s="528" t="str">
        <f>JL!F12</f>
        <v>Hovězí vývar s masem a vlasovými nudlemi</v>
      </c>
      <c r="E12" s="529"/>
      <c r="F12" s="528">
        <f>JL!I15</f>
        <v>0</v>
      </c>
      <c r="G12" s="529"/>
      <c r="H12" s="528" t="str">
        <f>JL!L12</f>
        <v>Hovězí vývar s fritátovými nudlemi a zeleninou</v>
      </c>
      <c r="I12" s="529"/>
      <c r="J12" s="528" t="str">
        <f>JL!O12</f>
        <v>Drůbeží vývar s krupicovými noky</v>
      </c>
      <c r="K12" s="529"/>
    </row>
    <row r="13" spans="2:12" s="196" customFormat="1" ht="15.95" hidden="1" customHeight="1" thickBot="1">
      <c r="B13" s="194" t="s">
        <v>45</v>
      </c>
      <c r="C13" s="195" t="str">
        <f>JL!D16</f>
        <v>1a,7,9</v>
      </c>
      <c r="D13" s="194" t="s">
        <v>45</v>
      </c>
      <c r="E13" s="195" t="str">
        <f>JL!G13</f>
        <v>1a,3,9</v>
      </c>
      <c r="F13" s="194" t="s">
        <v>45</v>
      </c>
      <c r="G13" s="195">
        <f>JL!J16</f>
        <v>0</v>
      </c>
      <c r="H13" s="194" t="s">
        <v>45</v>
      </c>
      <c r="I13" s="195" t="str">
        <f>JL!M13</f>
        <v>1a,3,7,9</v>
      </c>
      <c r="J13" s="194" t="s">
        <v>45</v>
      </c>
      <c r="K13" s="195" t="str">
        <f>JL!P13</f>
        <v>1a,3,7,9</v>
      </c>
    </row>
    <row r="14" spans="2:12" s="187" customFormat="1" ht="5.0999999999999996" hidden="1" customHeight="1">
      <c r="B14" s="522"/>
      <c r="C14" s="523"/>
      <c r="D14" s="522"/>
      <c r="E14" s="523"/>
      <c r="F14" s="522"/>
      <c r="G14" s="523"/>
      <c r="H14" s="522"/>
      <c r="I14" s="523"/>
      <c r="J14" s="522"/>
      <c r="K14" s="523"/>
    </row>
    <row r="15" spans="2:12" ht="20.100000000000001" hidden="1" customHeight="1">
      <c r="B15" s="532" t="s">
        <v>89</v>
      </c>
      <c r="C15" s="533"/>
      <c r="D15" s="532" t="s">
        <v>89</v>
      </c>
      <c r="E15" s="533"/>
      <c r="F15" s="532" t="s">
        <v>89</v>
      </c>
      <c r="G15" s="533"/>
      <c r="H15" s="532" t="s">
        <v>89</v>
      </c>
      <c r="I15" s="533"/>
      <c r="J15" s="532" t="s">
        <v>89</v>
      </c>
      <c r="K15" s="533"/>
    </row>
    <row r="16" spans="2:12" s="199" customFormat="1" ht="84.95" hidden="1" customHeight="1">
      <c r="B16" s="528" t="str">
        <f>JL!C23</f>
        <v>Bramborový guláš s uzeninou, chléb (cibule, paprika, uzenina, česnek, majoránka, mouka, pepř, kmín, sůl)</v>
      </c>
      <c r="C16" s="529"/>
      <c r="D16" s="528" t="str">
        <f>JL!F27</f>
        <v>Bramborové šišky s mákem, přepuštěné máslo, mléko (brambory, mouka, vejce, máslo, mák, cukr, voda)</v>
      </c>
      <c r="E16" s="529"/>
      <c r="F16" s="528">
        <f>JL!I23</f>
        <v>0</v>
      </c>
      <c r="G16" s="529"/>
      <c r="H16" s="528" t="str">
        <f>JL!L23</f>
        <v>Šumavská vepřová plec dušená se zeleninou, houskové knedlíky (vepř. maso, zelenina, okurky, slanina, cibule, mouka, cukr, smetana)</v>
      </c>
      <c r="I16" s="529"/>
      <c r="J16" s="528" t="str">
        <f>JL!O19</f>
        <v>Hovězí španělský ptáček, dušená rýže (plněný závitek okurkou, vejcem, uzeninou a slaninou)</v>
      </c>
      <c r="K16" s="529"/>
    </row>
    <row r="17" spans="2:11" s="196" customFormat="1" ht="15.95" hidden="1" customHeight="1" thickBot="1">
      <c r="B17" s="194" t="s">
        <v>45</v>
      </c>
      <c r="C17" s="195" t="str">
        <f>JL!D21</f>
        <v>1a,7</v>
      </c>
      <c r="D17" s="194" t="s">
        <v>45</v>
      </c>
      <c r="E17" s="195" t="str">
        <f>JL!G29</f>
        <v>1a, 3, 12, 7</v>
      </c>
      <c r="F17" s="194" t="s">
        <v>45</v>
      </c>
      <c r="G17" s="195">
        <f>JL!J25</f>
        <v>0</v>
      </c>
      <c r="H17" s="194" t="s">
        <v>45</v>
      </c>
      <c r="I17" s="195" t="str">
        <f>JL!M25</f>
        <v>1a,3,6,7,9</v>
      </c>
      <c r="J17" s="194" t="s">
        <v>45</v>
      </c>
      <c r="K17" s="195" t="str">
        <f>JL!P21</f>
        <v>1a,3,6,10</v>
      </c>
    </row>
    <row r="18" spans="2:11" s="187" customFormat="1" ht="5.0999999999999996" hidden="1" customHeight="1">
      <c r="B18" s="522"/>
      <c r="C18" s="523"/>
      <c r="D18" s="522"/>
      <c r="E18" s="523"/>
      <c r="F18" s="522"/>
      <c r="G18" s="523"/>
      <c r="H18" s="522"/>
      <c r="I18" s="523"/>
      <c r="J18" s="522"/>
      <c r="K18" s="523"/>
    </row>
    <row r="19" spans="2:11" s="200" customFormat="1" ht="24.95" customHeight="1">
      <c r="B19" s="534" t="s">
        <v>93</v>
      </c>
      <c r="C19" s="535"/>
      <c r="D19" s="534" t="str">
        <f>B19</f>
        <v>ODPOLEDNÍ SVAČINKA (11:00)</v>
      </c>
      <c r="E19" s="535"/>
      <c r="F19" s="534" t="str">
        <f>D19</f>
        <v>ODPOLEDNÍ SVAČINKA (11:00)</v>
      </c>
      <c r="G19" s="535"/>
      <c r="H19" s="534" t="str">
        <f>F19</f>
        <v>ODPOLEDNÍ SVAČINKA (11:00)</v>
      </c>
      <c r="I19" s="535"/>
      <c r="J19" s="534" t="str">
        <f>H19</f>
        <v>ODPOLEDNÍ SVAČINKA (11:00)</v>
      </c>
      <c r="K19" s="535"/>
    </row>
    <row r="20" spans="2:11" s="199" customFormat="1" ht="275.10000000000002" customHeight="1">
      <c r="B20" s="526" t="str">
        <f>'JL ŠKOLKA'!B20</f>
        <v>Tuňáková pomazánka s rohlíkem, zelenina</v>
      </c>
      <c r="C20" s="527"/>
      <c r="D20" s="526" t="str">
        <f>'JL ŠKOLKA'!D20</f>
        <v>Obložený chléb se šunkou, zelenina</v>
      </c>
      <c r="E20" s="527"/>
      <c r="F20" s="526">
        <f>'JL ŠKOLKA'!F20</f>
        <v>0</v>
      </c>
      <c r="G20" s="527"/>
      <c r="H20" s="526" t="str">
        <f>'JL ŠKOLKA'!H20</f>
        <v>Tmavý toastový chléb se salámovou pomazánkou, zelenina</v>
      </c>
      <c r="I20" s="527"/>
      <c r="J20" s="526" t="str">
        <f>'JL ŠKOLKA'!J20</f>
        <v>Pudinkový dezert, piškoty, ovoce</v>
      </c>
      <c r="K20" s="527"/>
    </row>
    <row r="21" spans="2:11" s="196" customFormat="1" ht="15.95" customHeight="1" thickBot="1">
      <c r="B21" s="194" t="s">
        <v>45</v>
      </c>
      <c r="C21" s="198">
        <f>JL!D48</f>
        <v>0</v>
      </c>
      <c r="D21" s="194" t="s">
        <v>45</v>
      </c>
      <c r="E21" s="198">
        <f>JL!G48</f>
        <v>0</v>
      </c>
      <c r="F21" s="194" t="s">
        <v>45</v>
      </c>
      <c r="G21" s="198">
        <f>JL!J48</f>
        <v>0</v>
      </c>
      <c r="H21" s="194" t="s">
        <v>45</v>
      </c>
      <c r="I21" s="198">
        <f>JL!M48</f>
        <v>0</v>
      </c>
      <c r="J21" s="194" t="s">
        <v>45</v>
      </c>
      <c r="K21" s="198">
        <f>JL!P48</f>
        <v>0</v>
      </c>
    </row>
    <row r="22" spans="2:11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1" ht="12" customHeight="1"/>
    <row r="24" spans="2:11" s="186" customFormat="1">
      <c r="B24" s="491" t="s">
        <v>91</v>
      </c>
      <c r="C24" s="491"/>
      <c r="E24" s="492" t="s">
        <v>90</v>
      </c>
      <c r="F24" s="492"/>
      <c r="G24" s="492"/>
      <c r="H24" s="492"/>
      <c r="I24" s="492"/>
      <c r="J24" s="492"/>
      <c r="K24" s="492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1" customWidth="1"/>
    <col min="2" max="2" width="10.140625" style="61" customWidth="1"/>
    <col min="3" max="4" width="15.7109375" style="61" customWidth="1"/>
    <col min="5" max="8" width="12.7109375" style="61" customWidth="1"/>
    <col min="9" max="10" width="12.7109375" style="61" hidden="1" customWidth="1"/>
    <col min="11" max="11" width="20.7109375" style="61" customWidth="1"/>
    <col min="12" max="13" width="12.7109375" style="61" customWidth="1"/>
    <col min="14" max="16384" width="9.140625" style="61"/>
  </cols>
  <sheetData>
    <row r="1" spans="1:13" ht="35.1" customHeight="1" thickTop="1" thickBot="1">
      <c r="A1" s="536" t="s">
        <v>53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8"/>
    </row>
    <row r="2" spans="1:13" s="66" customFormat="1" ht="18" customHeight="1" thickTop="1" thickBot="1">
      <c r="A2" s="62" t="s">
        <v>54</v>
      </c>
      <c r="B2" s="62" t="s">
        <v>55</v>
      </c>
      <c r="C2" s="63" t="s">
        <v>56</v>
      </c>
      <c r="D2" s="64" t="s">
        <v>57</v>
      </c>
      <c r="E2" s="539" t="s">
        <v>58</v>
      </c>
      <c r="F2" s="539"/>
      <c r="G2" s="539" t="s">
        <v>59</v>
      </c>
      <c r="H2" s="539"/>
      <c r="I2" s="539" t="s">
        <v>60</v>
      </c>
      <c r="J2" s="539"/>
      <c r="K2" s="65" t="s">
        <v>61</v>
      </c>
      <c r="L2" s="540" t="s">
        <v>62</v>
      </c>
      <c r="M2" s="540"/>
    </row>
    <row r="3" spans="1:13" s="71" customFormat="1" ht="15" customHeight="1" thickTop="1" thickBot="1">
      <c r="A3" s="550">
        <f>JL!B10</f>
        <v>45418</v>
      </c>
      <c r="B3" s="551" t="s">
        <v>48</v>
      </c>
      <c r="C3" s="552" t="str">
        <f>JL!C12</f>
        <v>Slepičí vývar s rýží a hráškem</v>
      </c>
      <c r="D3" s="552" t="str">
        <f>JL!C15</f>
        <v>Zeleninový krém</v>
      </c>
      <c r="E3" s="67" t="s">
        <v>50</v>
      </c>
      <c r="F3" s="68" t="s">
        <v>52</v>
      </c>
      <c r="G3" s="67" t="s">
        <v>50</v>
      </c>
      <c r="H3" s="68" t="s">
        <v>52</v>
      </c>
      <c r="I3" s="67" t="s">
        <v>50</v>
      </c>
      <c r="J3" s="68" t="s">
        <v>52</v>
      </c>
      <c r="K3" s="69" t="s">
        <v>51</v>
      </c>
      <c r="L3" s="67"/>
      <c r="M3" s="70" t="s">
        <v>63</v>
      </c>
    </row>
    <row r="4" spans="1:13" s="73" customFormat="1" ht="35.1" customHeight="1" thickBot="1">
      <c r="A4" s="544"/>
      <c r="B4" s="545"/>
      <c r="C4" s="547"/>
      <c r="D4" s="547"/>
      <c r="E4" s="541" t="str">
        <f>JL!C19</f>
        <v>Pečená krkovička na slanině, šťouchané brambory s cibulkou</v>
      </c>
      <c r="F4" s="542"/>
      <c r="G4" s="541" t="str">
        <f>JL!C23</f>
        <v>Bramborový guláš s uzeninou, chléb (cibule, paprika, uzenina, česnek, majoránka, mouka, pepř, kmín, sůl)</v>
      </c>
      <c r="H4" s="542"/>
      <c r="I4" s="541" t="str">
        <f>JL!E23</f>
        <v>2.</v>
      </c>
      <c r="J4" s="542"/>
      <c r="K4" s="72" t="str">
        <f>JL!C27</f>
        <v>Špecle se sýrem - Käsespätzle (bramborové těstoviny "špecle", smažená cibulka, sůl, směs strouhaných sůrů s pažitkou)</v>
      </c>
      <c r="L4" s="541" t="str">
        <f>JL!C32</f>
        <v>Přírodní kuřecí steak , smažené bramborové hranolky, tatarská omáčka</v>
      </c>
      <c r="M4" s="543"/>
    </row>
    <row r="5" spans="1:13" s="78" customFormat="1" ht="26.1" customHeight="1" thickBot="1">
      <c r="A5" s="544"/>
      <c r="B5" s="545"/>
      <c r="C5" s="74">
        <v>6.12</v>
      </c>
      <c r="D5" s="74">
        <v>5.43</v>
      </c>
      <c r="E5" s="75">
        <v>33.799999999999997</v>
      </c>
      <c r="F5" s="76">
        <v>37.36</v>
      </c>
      <c r="G5" s="75">
        <v>33.03</v>
      </c>
      <c r="H5" s="76"/>
      <c r="I5" s="75"/>
      <c r="J5" s="76"/>
      <c r="K5" s="74">
        <v>25.42</v>
      </c>
      <c r="L5" s="75"/>
      <c r="M5" s="77">
        <v>49.36</v>
      </c>
    </row>
    <row r="6" spans="1:13" s="71" customFormat="1" ht="15" customHeight="1" thickBot="1">
      <c r="A6" s="544">
        <f>A3+1</f>
        <v>45419</v>
      </c>
      <c r="B6" s="545" t="s">
        <v>6</v>
      </c>
      <c r="C6" s="546" t="str">
        <f>JL!F12</f>
        <v>Hovězí vývar s masem a vlasovými nudlemi</v>
      </c>
      <c r="D6" s="546" t="str">
        <f>JL!F15</f>
        <v>Gulášová polévka</v>
      </c>
      <c r="E6" s="79" t="s">
        <v>50</v>
      </c>
      <c r="F6" s="80" t="s">
        <v>52</v>
      </c>
      <c r="G6" s="79" t="s">
        <v>50</v>
      </c>
      <c r="H6" s="80" t="s">
        <v>52</v>
      </c>
      <c r="I6" s="79" t="s">
        <v>50</v>
      </c>
      <c r="J6" s="80" t="s">
        <v>52</v>
      </c>
      <c r="K6" s="81" t="s">
        <v>51</v>
      </c>
      <c r="L6" s="79"/>
      <c r="M6" s="82" t="s">
        <v>63</v>
      </c>
    </row>
    <row r="7" spans="1:13" s="73" customFormat="1" ht="35.1" customHeight="1" thickBot="1">
      <c r="A7" s="544"/>
      <c r="B7" s="545"/>
      <c r="C7" s="547"/>
      <c r="D7" s="547"/>
      <c r="E7" s="548" t="str">
        <f>JL!F19</f>
        <v>Burgundská hovězí pečeně na červeném víně, houskové knedlíky (hovězí, mouka, cukr, ocet, protlak, sůl, pepř, slanina, víno)</v>
      </c>
      <c r="F7" s="549"/>
      <c r="G7" s="548" t="str">
        <f>JL!F23</f>
        <v>Smažený mletý jihočeský řízek z BIO masa se sýrem, bramborová kaše s máslem, okurka</v>
      </c>
      <c r="H7" s="549"/>
      <c r="I7" s="548" t="e">
        <f>JL!#REF!</f>
        <v>#REF!</v>
      </c>
      <c r="J7" s="549"/>
      <c r="K7" s="83" t="str">
        <f>JL!F27</f>
        <v>Bramborové šišky s mákem, přepuštěné máslo, mléko (brambory, mouka, vejce, máslo, mák, cukr, voda)</v>
      </c>
      <c r="L7" s="553" t="str">
        <f>JL!F32</f>
        <v>Vepřová kapsa plněná žampiony, šunkou a slaninou, smažené bramborové rösties</v>
      </c>
      <c r="M7" s="554"/>
    </row>
    <row r="8" spans="1:13" s="78" customFormat="1" ht="26.1" customHeight="1" thickBot="1">
      <c r="A8" s="544"/>
      <c r="B8" s="545"/>
      <c r="C8" s="74">
        <v>6.38</v>
      </c>
      <c r="D8" s="74">
        <v>6.21</v>
      </c>
      <c r="E8" s="75">
        <v>37.67</v>
      </c>
      <c r="F8" s="76">
        <v>40.67</v>
      </c>
      <c r="G8" s="75">
        <v>33.21</v>
      </c>
      <c r="H8" s="76">
        <v>35.75</v>
      </c>
      <c r="I8" s="75"/>
      <c r="J8" s="76"/>
      <c r="K8" s="74">
        <v>29.48</v>
      </c>
      <c r="L8" s="75"/>
      <c r="M8" s="77">
        <v>48.44</v>
      </c>
    </row>
    <row r="9" spans="1:13" s="71" customFormat="1" ht="15" customHeight="1" thickBot="1">
      <c r="A9" s="544">
        <f t="shared" ref="A9" si="0">A6+1</f>
        <v>45420</v>
      </c>
      <c r="B9" s="545" t="s">
        <v>49</v>
      </c>
      <c r="C9" s="546">
        <f>JL!I12</f>
        <v>0</v>
      </c>
      <c r="D9" s="546">
        <f>JL!I15</f>
        <v>0</v>
      </c>
      <c r="E9" s="79" t="s">
        <v>50</v>
      </c>
      <c r="F9" s="80" t="s">
        <v>52</v>
      </c>
      <c r="G9" s="79" t="s">
        <v>50</v>
      </c>
      <c r="H9" s="80" t="s">
        <v>52</v>
      </c>
      <c r="I9" s="79" t="s">
        <v>50</v>
      </c>
      <c r="J9" s="80" t="s">
        <v>52</v>
      </c>
      <c r="K9" s="81" t="s">
        <v>51</v>
      </c>
      <c r="L9" s="79"/>
      <c r="M9" s="82" t="s">
        <v>63</v>
      </c>
    </row>
    <row r="10" spans="1:13" s="73" customFormat="1" ht="35.1" customHeight="1" thickBot="1">
      <c r="A10" s="544"/>
      <c r="B10" s="545"/>
      <c r="C10" s="547"/>
      <c r="D10" s="547"/>
      <c r="E10" s="548">
        <f>JL!I19</f>
        <v>0</v>
      </c>
      <c r="F10" s="549"/>
      <c r="G10" s="548">
        <f>JL!I23</f>
        <v>0</v>
      </c>
      <c r="H10" s="549"/>
      <c r="I10" s="553" t="e">
        <f>JL!#REF!</f>
        <v>#REF!</v>
      </c>
      <c r="J10" s="555"/>
      <c r="K10" s="83">
        <f>JL!I27</f>
        <v>0</v>
      </c>
      <c r="L10" s="548" t="e">
        <f>JL!#REF!</f>
        <v>#REF!</v>
      </c>
      <c r="M10" s="556"/>
    </row>
    <row r="11" spans="1:13" s="78" customFormat="1" ht="26.1" customHeight="1" thickBot="1">
      <c r="A11" s="544"/>
      <c r="B11" s="545"/>
      <c r="C11" s="74">
        <v>6.91</v>
      </c>
      <c r="D11" s="74">
        <v>7.29</v>
      </c>
      <c r="E11" s="75">
        <v>32.56</v>
      </c>
      <c r="F11" s="76">
        <v>35.43</v>
      </c>
      <c r="G11" s="75">
        <v>29.46</v>
      </c>
      <c r="H11" s="76">
        <v>32.26</v>
      </c>
      <c r="I11" s="75"/>
      <c r="J11" s="76"/>
      <c r="K11" s="74">
        <v>26.95</v>
      </c>
      <c r="L11" s="75"/>
      <c r="M11" s="77">
        <v>48.32</v>
      </c>
    </row>
    <row r="12" spans="1:13" s="71" customFormat="1" ht="15" customHeight="1" thickBot="1">
      <c r="A12" s="544">
        <f t="shared" ref="A12" si="1">A9+1</f>
        <v>45421</v>
      </c>
      <c r="B12" s="545" t="s">
        <v>7</v>
      </c>
      <c r="C12" s="546" t="str">
        <f>JL!L12</f>
        <v>Hovězí vývar s fritátovými nudlemi a zeleninou</v>
      </c>
      <c r="D12" s="546" t="str">
        <f>JL!L15</f>
        <v>Květáková krémová se smetanou</v>
      </c>
      <c r="E12" s="79" t="s">
        <v>50</v>
      </c>
      <c r="F12" s="80" t="s">
        <v>52</v>
      </c>
      <c r="G12" s="79" t="s">
        <v>86</v>
      </c>
      <c r="H12" s="80"/>
      <c r="I12" s="79" t="s">
        <v>50</v>
      </c>
      <c r="J12" s="80" t="s">
        <v>52</v>
      </c>
      <c r="K12" s="81" t="s">
        <v>51</v>
      </c>
      <c r="L12" s="79"/>
      <c r="M12" s="82" t="s">
        <v>63</v>
      </c>
    </row>
    <row r="13" spans="1:13" s="73" customFormat="1" ht="35.1" customHeight="1" thickBot="1">
      <c r="A13" s="544"/>
      <c r="B13" s="545"/>
      <c r="C13" s="547"/>
      <c r="D13" s="547"/>
      <c r="E13" s="548" t="str">
        <f>JL!L19</f>
        <v>Smažené kuřecí stripsy v křupavé strouhance, bramborový salát, citron</v>
      </c>
      <c r="F13" s="549"/>
      <c r="G13" s="548" t="str">
        <f>JL!L23</f>
        <v>Šumavská vepřová plec dušená se zeleninou, houskové knedlíky (vepř. maso, zelenina, okurky, slanina, cibule, mouka, cukr, smetana)</v>
      </c>
      <c r="H13" s="549"/>
      <c r="I13" s="548" t="e">
        <f>JL!#REF!</f>
        <v>#REF!</v>
      </c>
      <c r="J13" s="549"/>
      <c r="K13" s="83" t="str">
        <f>JL!L27</f>
        <v>Pečený bramborák (2 ks), zelný salát s krájenou paprikou a cibulí</v>
      </c>
      <c r="L13" s="553" t="str">
        <f>JL!L32</f>
        <v>Pečené kachní stehno, dušené červené zelí, karlovarské knedlíky a bramborové knedlíky</v>
      </c>
      <c r="M13" s="554"/>
    </row>
    <row r="14" spans="1:13" s="78" customFormat="1" ht="26.1" customHeight="1" thickBot="1">
      <c r="A14" s="544"/>
      <c r="B14" s="545"/>
      <c r="C14" s="74">
        <v>5.08</v>
      </c>
      <c r="D14" s="74">
        <v>7.12</v>
      </c>
      <c r="E14" s="75">
        <v>29.48</v>
      </c>
      <c r="F14" s="76"/>
      <c r="G14" s="75">
        <v>31.09</v>
      </c>
      <c r="H14" s="76"/>
      <c r="I14" s="75"/>
      <c r="J14" s="76"/>
      <c r="K14" s="74">
        <v>26.47</v>
      </c>
      <c r="L14" s="75"/>
      <c r="M14" s="77">
        <v>68.599999999999994</v>
      </c>
    </row>
    <row r="15" spans="1:13" s="71" customFormat="1" ht="15" customHeight="1" thickBot="1">
      <c r="A15" s="544">
        <f t="shared" ref="A15" si="2">A12+1</f>
        <v>45422</v>
      </c>
      <c r="B15" s="545" t="s">
        <v>8</v>
      </c>
      <c r="C15" s="546" t="str">
        <f>JL!O12</f>
        <v>Drůbeží vývar s krupicovými noky</v>
      </c>
      <c r="D15" s="546" t="str">
        <f>JL!O15</f>
        <v>Hrachová</v>
      </c>
      <c r="E15" s="79" t="s">
        <v>50</v>
      </c>
      <c r="F15" s="80" t="s">
        <v>52</v>
      </c>
      <c r="G15" s="79" t="s">
        <v>50</v>
      </c>
      <c r="H15" s="80" t="s">
        <v>52</v>
      </c>
      <c r="I15" s="79" t="s">
        <v>50</v>
      </c>
      <c r="J15" s="80" t="s">
        <v>52</v>
      </c>
      <c r="K15" s="81" t="s">
        <v>51</v>
      </c>
      <c r="L15" s="79"/>
      <c r="M15" s="82" t="s">
        <v>63</v>
      </c>
    </row>
    <row r="16" spans="1:13" s="73" customFormat="1" ht="35.1" customHeight="1" thickBot="1">
      <c r="A16" s="544"/>
      <c r="B16" s="545"/>
      <c r="C16" s="547"/>
      <c r="D16" s="547"/>
      <c r="E16" s="548" t="str">
        <f>JL!O19</f>
        <v>Hovězí španělský ptáček, dušená rýže (plněný závitek okurkou, vejcem, uzeninou a slaninou)</v>
      </c>
      <c r="F16" s="549"/>
      <c r="G16" s="548" t="str">
        <f>JL!O23</f>
        <v>Zapečené těstoviny s krůtím masem a zeleninou a sýrem (krůtí maso, těstoviny, cibule,sůl, pepř, vejce, smetana, zelenina, sýr)</v>
      </c>
      <c r="H16" s="549"/>
      <c r="I16" s="553" t="e">
        <f>JL!#REF!</f>
        <v>#REF!</v>
      </c>
      <c r="J16" s="555"/>
      <c r="K16" s="83" t="str">
        <f>JL!O27</f>
        <v>Zelené karí s kokosovým mlékem a zelelninou, jasmínová rýže</v>
      </c>
      <c r="L16" s="548" t="str">
        <f>JL!O32</f>
        <v>Kuřecí steak zapékaný se sušenými rajčaty, pečenou anglickou slaninou a sýrem gouda, smažené americké brambory</v>
      </c>
      <c r="M16" s="556"/>
    </row>
    <row r="17" spans="1:13" s="78" customFormat="1" ht="26.1" customHeight="1" thickBot="1">
      <c r="A17" s="558"/>
      <c r="B17" s="559"/>
      <c r="C17" s="74">
        <v>6.67</v>
      </c>
      <c r="D17" s="74">
        <v>9.6300000000000008</v>
      </c>
      <c r="E17" s="75">
        <v>28.01</v>
      </c>
      <c r="F17" s="76">
        <v>31.08</v>
      </c>
      <c r="G17" s="75">
        <v>37.46</v>
      </c>
      <c r="H17" s="76"/>
      <c r="I17" s="75"/>
      <c r="J17" s="76"/>
      <c r="K17" s="74">
        <v>21.78</v>
      </c>
      <c r="L17" s="75"/>
      <c r="M17" s="77">
        <v>46.41</v>
      </c>
    </row>
    <row r="18" spans="1:13" ht="20.25" customHeight="1" thickTop="1">
      <c r="A18" s="84"/>
    </row>
    <row r="19" spans="1:13" ht="31.5" customHeight="1">
      <c r="A19" s="557" t="s">
        <v>64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zoomScale="94" zoomScaleNormal="94" workbookViewId="0">
      <selection activeCell="D23" sqref="D23"/>
    </sheetView>
  </sheetViews>
  <sheetFormatPr defaultRowHeight="15.75"/>
  <cols>
    <col min="1" max="1" width="10.140625" style="248" bestFit="1" customWidth="1"/>
    <col min="2" max="2" width="12.7109375" style="249" customWidth="1"/>
    <col min="3" max="3" width="5.7109375" style="250" bestFit="1" customWidth="1"/>
    <col min="4" max="4" width="63.42578125" style="251" customWidth="1"/>
    <col min="5" max="5" width="34.42578125" style="293" customWidth="1"/>
    <col min="6" max="8" width="9.140625" style="248"/>
    <col min="9" max="9" width="22" style="248" customWidth="1"/>
    <col min="10" max="16384" width="9.140625" style="248"/>
  </cols>
  <sheetData>
    <row r="1" spans="1:10" ht="15" customHeight="1"/>
    <row r="2" spans="1:10" ht="15" customHeight="1">
      <c r="I2" s="252" t="s">
        <v>106</v>
      </c>
      <c r="J2" s="252"/>
    </row>
    <row r="3" spans="1:10" ht="15" customHeight="1">
      <c r="I3" s="253" t="s">
        <v>107</v>
      </c>
      <c r="J3" s="254" t="s">
        <v>108</v>
      </c>
    </row>
    <row r="4" spans="1:10" ht="18.95" customHeight="1">
      <c r="E4" s="255" t="s">
        <v>109</v>
      </c>
      <c r="I4" s="253" t="s">
        <v>110</v>
      </c>
      <c r="J4" s="254" t="s">
        <v>111</v>
      </c>
    </row>
    <row r="5" spans="1:10" ht="18.95" customHeight="1">
      <c r="A5" s="560">
        <f>B5</f>
        <v>45418</v>
      </c>
      <c r="B5" s="256">
        <f>JL!B10</f>
        <v>45418</v>
      </c>
      <c r="C5" s="257" t="s">
        <v>112</v>
      </c>
      <c r="D5" s="258" t="str">
        <f>JL!C12</f>
        <v>Slepičí vývar s rýží a hráškem</v>
      </c>
      <c r="E5" s="294">
        <f>JL!D13</f>
        <v>9.6999999999999993</v>
      </c>
    </row>
    <row r="6" spans="1:10" ht="18.95" customHeight="1">
      <c r="A6" s="560"/>
      <c r="C6" s="257" t="s">
        <v>113</v>
      </c>
      <c r="D6" s="258" t="str">
        <f>JL!C19</f>
        <v>Pečená krkovička na slanině, šťouchané brambory s cibulkou</v>
      </c>
      <c r="E6" s="294" t="str">
        <f>JL!D21</f>
        <v>1a,7</v>
      </c>
    </row>
    <row r="7" spans="1:10" ht="18.95" customHeight="1">
      <c r="A7" s="560"/>
      <c r="C7" s="257" t="s">
        <v>114</v>
      </c>
      <c r="D7" s="258" t="str">
        <f>JL!C23</f>
        <v>Bramborový guláš s uzeninou, chléb (cibule, paprika, uzenina, česnek, majoránka, mouka, pepř, kmín, sůl)</v>
      </c>
      <c r="E7" s="295" t="str">
        <f>JL!D25</f>
        <v>1a,6,1b,1d</v>
      </c>
    </row>
    <row r="8" spans="1:10" ht="18.95" customHeight="1">
      <c r="A8" s="560"/>
      <c r="C8" s="257" t="s">
        <v>115</v>
      </c>
      <c r="D8" s="258" t="str">
        <f>JL!C27</f>
        <v>Špecle se sýrem - Käsespätzle (bramborové těstoviny "špecle", smažená cibulka, sůl, směs strouhaných sůrů s pažitkou)</v>
      </c>
      <c r="E8" s="294" t="str">
        <f>JL!D29</f>
        <v>1a,3,7</v>
      </c>
    </row>
    <row r="9" spans="1:10" ht="18.95" customHeight="1">
      <c r="A9" s="560"/>
      <c r="C9" s="257" t="s">
        <v>116</v>
      </c>
      <c r="D9" s="258" t="str">
        <f>JL!C52</f>
        <v>320g  Zeleninový talíř s tuňákem</v>
      </c>
      <c r="E9" s="294" t="str">
        <f>JL!D54</f>
        <v>4,9,3</v>
      </c>
    </row>
    <row r="10" spans="1:10" ht="18.95" customHeight="1">
      <c r="E10" s="296"/>
    </row>
    <row r="11" spans="1:10" ht="18.95" customHeight="1">
      <c r="A11" s="560">
        <f>A5+1</f>
        <v>45419</v>
      </c>
      <c r="B11" s="259">
        <f>B5+1</f>
        <v>45419</v>
      </c>
      <c r="C11" s="257" t="s">
        <v>112</v>
      </c>
      <c r="D11" s="258" t="str">
        <f>JL!F15</f>
        <v>Gulášová polévka</v>
      </c>
      <c r="E11" s="294" t="str">
        <f>JL!G16</f>
        <v>1a,9</v>
      </c>
    </row>
    <row r="12" spans="1:10" ht="18.95" customHeight="1">
      <c r="A12" s="560"/>
      <c r="C12" s="257" t="s">
        <v>113</v>
      </c>
      <c r="D12" s="258" t="str">
        <f>JL!F19</f>
        <v>Burgundská hovězí pečeně na červeném víně, houskové knedlíky (hovězí, mouka, cukr, ocet, protlak, sůl, pepř, slanina, víno)</v>
      </c>
      <c r="E12" s="294" t="str">
        <f>JL!G21</f>
        <v>1a, 3, 6,7,12</v>
      </c>
    </row>
    <row r="13" spans="1:10" ht="18.95" customHeight="1">
      <c r="A13" s="560"/>
      <c r="C13" s="257" t="s">
        <v>114</v>
      </c>
      <c r="D13" s="258" t="str">
        <f>JL!F23</f>
        <v>Smažený mletý jihočeský řízek z BIO masa se sýrem, bramborová kaše s máslem, okurka</v>
      </c>
      <c r="E13" s="295" t="str">
        <f>JL!G25</f>
        <v>1a,3,7,10</v>
      </c>
    </row>
    <row r="14" spans="1:10" ht="18.95" customHeight="1">
      <c r="A14" s="560"/>
      <c r="C14" s="257" t="s">
        <v>115</v>
      </c>
      <c r="D14" s="258" t="str">
        <f>JL!F27</f>
        <v>Bramborové šišky s mákem, přepuštěné máslo, mléko (brambory, mouka, vejce, máslo, mák, cukr, voda)</v>
      </c>
      <c r="E14" s="294" t="str">
        <f>JL!G29</f>
        <v>1a, 3, 12, 7</v>
      </c>
    </row>
    <row r="15" spans="1:10" ht="18.95" customHeight="1">
      <c r="A15" s="560"/>
      <c r="C15" s="257" t="s">
        <v>116</v>
      </c>
      <c r="D15" s="258" t="str">
        <f>JL!F52</f>
        <v>330g Zeleninový talíř trhané vepřové maso</v>
      </c>
      <c r="E15" s="298">
        <f>JL!G54</f>
        <v>9.6</v>
      </c>
    </row>
    <row r="16" spans="1:10" ht="18.95" customHeight="1">
      <c r="E16" s="296"/>
    </row>
    <row r="17" spans="1:5" ht="18.95" customHeight="1">
      <c r="A17" s="560">
        <f>B17</f>
        <v>45420</v>
      </c>
      <c r="B17" s="259">
        <f>B11+1</f>
        <v>45420</v>
      </c>
      <c r="C17" s="257" t="s">
        <v>112</v>
      </c>
      <c r="D17" s="258">
        <f>JL!I15</f>
        <v>0</v>
      </c>
      <c r="E17" s="294">
        <f>JL!J16</f>
        <v>0</v>
      </c>
    </row>
    <row r="18" spans="1:5" ht="18.95" customHeight="1">
      <c r="A18" s="560"/>
      <c r="C18" s="257" t="s">
        <v>113</v>
      </c>
      <c r="D18" s="258">
        <f>JL!I19</f>
        <v>0</v>
      </c>
      <c r="E18" s="294">
        <f>JL!J21</f>
        <v>0</v>
      </c>
    </row>
    <row r="19" spans="1:5" ht="18.95" customHeight="1">
      <c r="A19" s="560"/>
      <c r="C19" s="257" t="s">
        <v>114</v>
      </c>
      <c r="D19" s="258">
        <f>JL!I23</f>
        <v>0</v>
      </c>
      <c r="E19" s="295">
        <f>JL!J25</f>
        <v>0</v>
      </c>
    </row>
    <row r="20" spans="1:5" ht="18.95" customHeight="1">
      <c r="A20" s="560"/>
      <c r="C20" s="257" t="s">
        <v>115</v>
      </c>
      <c r="D20" s="258">
        <f>JL!I27</f>
        <v>0</v>
      </c>
      <c r="E20" s="294">
        <f>JL!J29</f>
        <v>0</v>
      </c>
    </row>
    <row r="21" spans="1:5" ht="18.95" customHeight="1">
      <c r="A21" s="560"/>
      <c r="C21" s="257" t="s">
        <v>116</v>
      </c>
      <c r="D21" s="258">
        <f>JL!I52</f>
        <v>0</v>
      </c>
      <c r="E21" s="294">
        <f>JL!J54</f>
        <v>0</v>
      </c>
    </row>
    <row r="22" spans="1:5" ht="18.95" customHeight="1">
      <c r="E22" s="296"/>
    </row>
    <row r="23" spans="1:5" ht="18.95" customHeight="1">
      <c r="A23" s="560">
        <f>B23</f>
        <v>45421</v>
      </c>
      <c r="B23" s="259">
        <f>B17+1</f>
        <v>45421</v>
      </c>
      <c r="C23" s="257" t="s">
        <v>112</v>
      </c>
      <c r="D23" s="258" t="str">
        <f>JL!L12</f>
        <v>Hovězí vývar s fritátovými nudlemi a zeleninou</v>
      </c>
      <c r="E23" s="294" t="str">
        <f>JL!M13</f>
        <v>1a,3,7,9</v>
      </c>
    </row>
    <row r="24" spans="1:5" ht="18.95" customHeight="1">
      <c r="A24" s="560"/>
      <c r="C24" s="257" t="s">
        <v>113</v>
      </c>
      <c r="D24" s="258" t="str">
        <f>JL!L19</f>
        <v>Smažené kuřecí stripsy v křupavé strouhance, bramborový salát, citron</v>
      </c>
      <c r="E24" s="294" t="str">
        <f>JL!M21</f>
        <v>1a,3,7,6,10,9</v>
      </c>
    </row>
    <row r="25" spans="1:5" ht="18.95" customHeight="1">
      <c r="A25" s="560"/>
      <c r="C25" s="257" t="s">
        <v>114</v>
      </c>
      <c r="D25" s="258" t="str">
        <f>JL!L23</f>
        <v>Šumavská vepřová plec dušená se zeleninou, houskové knedlíky (vepř. maso, zelenina, okurky, slanina, cibule, mouka, cukr, smetana)</v>
      </c>
      <c r="E25" s="295" t="str">
        <f>JL!M25</f>
        <v>1a,3,6,7,9</v>
      </c>
    </row>
    <row r="26" spans="1:5" ht="18.95" customHeight="1">
      <c r="A26" s="560"/>
      <c r="C26" s="257" t="s">
        <v>115</v>
      </c>
      <c r="D26" s="258" t="str">
        <f>JL!L27</f>
        <v>Pečený bramborák (2 ks), zelný salát s krájenou paprikou a cibulí</v>
      </c>
      <c r="E26" s="294" t="str">
        <f>JL!M29</f>
        <v>1a,3,7,10</v>
      </c>
    </row>
    <row r="27" spans="1:5" ht="18.95" customHeight="1">
      <c r="A27" s="560"/>
      <c r="C27" s="257" t="s">
        <v>116</v>
      </c>
      <c r="D27" s="258" t="str">
        <f>JL!L52</f>
        <v>330g Zeleninový talíř s  kousky hermelínu</v>
      </c>
      <c r="E27" s="294">
        <f>JL!M54</f>
        <v>7.9</v>
      </c>
    </row>
    <row r="28" spans="1:5" ht="18.95" customHeight="1">
      <c r="E28" s="296"/>
    </row>
    <row r="29" spans="1:5" ht="18.95" customHeight="1">
      <c r="A29" s="560">
        <f>B29</f>
        <v>45422</v>
      </c>
      <c r="B29" s="259">
        <f>B23+1</f>
        <v>45422</v>
      </c>
      <c r="C29" s="257" t="s">
        <v>112</v>
      </c>
      <c r="D29" s="258" t="str">
        <f>JL!O15</f>
        <v>Hrachová</v>
      </c>
      <c r="E29" s="294" t="str">
        <f>JL!P16</f>
        <v>1a, 6, 9</v>
      </c>
    </row>
    <row r="30" spans="1:5" ht="18.95" customHeight="1">
      <c r="A30" s="560"/>
      <c r="C30" s="257" t="s">
        <v>113</v>
      </c>
      <c r="D30" s="258" t="str">
        <f>JL!O19</f>
        <v>Hovězí španělský ptáček, dušená rýže (plněný závitek okurkou, vejcem, uzeninou a slaninou)</v>
      </c>
      <c r="E30" s="294" t="str">
        <f>JL!P21</f>
        <v>1a,3,6,10</v>
      </c>
    </row>
    <row r="31" spans="1:5" ht="18.95" customHeight="1">
      <c r="A31" s="560"/>
      <c r="C31" s="257" t="s">
        <v>114</v>
      </c>
      <c r="D31" s="258" t="str">
        <f>JL!O23</f>
        <v>Zapečené těstoviny s krůtím masem a zeleninou a sýrem (krůtí maso, těstoviny, cibule,sůl, pepř, vejce, smetana, zelenina, sýr)</v>
      </c>
      <c r="E31" s="295" t="str">
        <f>JL!P25</f>
        <v>1a,3,7,12</v>
      </c>
    </row>
    <row r="32" spans="1:5" ht="18.95" customHeight="1">
      <c r="A32" s="560"/>
      <c r="C32" s="257" t="s">
        <v>115</v>
      </c>
      <c r="D32" s="258" t="str">
        <f>JL!O27</f>
        <v>Zelené karí s kokosovým mlékem a zelelninou, jasmínová rýže</v>
      </c>
      <c r="E32" s="294" t="str">
        <f>JL!P29</f>
        <v>1a,7,9,10,12,4</v>
      </c>
    </row>
    <row r="33" spans="1:5" ht="18.95" customHeight="1">
      <c r="A33" s="560"/>
      <c r="C33" s="257" t="s">
        <v>116</v>
      </c>
      <c r="D33" s="258" t="str">
        <f>JL!O52</f>
        <v>340g Zeleninový talíř, pečná treska na bylinkách</v>
      </c>
      <c r="E33" s="294" t="str">
        <f>JL!P54</f>
        <v>9,4,7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60"/>
    </row>
    <row r="39" spans="1:5" ht="18.95" customHeight="1"/>
    <row r="40" spans="1:5" ht="18.95" customHeight="1"/>
    <row r="41" spans="1:5" ht="18.95" customHeight="1"/>
    <row r="42" spans="1:5" ht="18.95" customHeight="1">
      <c r="B42" s="261"/>
    </row>
    <row r="43" spans="1:5" ht="18.95" customHeight="1">
      <c r="C43" s="262"/>
    </row>
    <row r="44" spans="1:5" ht="18.95" customHeight="1">
      <c r="C44" s="262"/>
    </row>
    <row r="45" spans="1:5" ht="18.95" customHeight="1">
      <c r="C45" s="262"/>
    </row>
    <row r="46" spans="1:5" ht="18.95" customHeight="1">
      <c r="C46" s="262"/>
    </row>
    <row r="47" spans="1:5" ht="18.95" customHeight="1">
      <c r="C47" s="262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61"/>
    </row>
    <row r="53" spans="2:3" ht="18.95" customHeight="1">
      <c r="C53" s="262"/>
    </row>
    <row r="54" spans="2:3" ht="18.95" customHeight="1">
      <c r="C54" s="262"/>
    </row>
    <row r="55" spans="2:3" ht="18.95" customHeight="1">
      <c r="C55" s="262"/>
    </row>
    <row r="56" spans="2:3" ht="18.95" customHeight="1">
      <c r="C56" s="262"/>
    </row>
    <row r="57" spans="2:3" ht="18.95" customHeight="1">
      <c r="C57" s="262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61"/>
    </row>
    <row r="63" spans="2:3" ht="18.95" customHeight="1">
      <c r="C63" s="262"/>
    </row>
    <row r="64" spans="2:3" ht="18.95" customHeight="1">
      <c r="C64" s="262"/>
    </row>
    <row r="65" spans="2:3" ht="18.95" customHeight="1">
      <c r="C65" s="262"/>
    </row>
    <row r="66" spans="2:3" ht="18.95" customHeight="1">
      <c r="C66" s="262"/>
    </row>
    <row r="67" spans="2:3" ht="18.95" customHeight="1">
      <c r="C67" s="262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61"/>
    </row>
    <row r="73" spans="2:3" ht="18.95" customHeight="1">
      <c r="C73" s="262"/>
    </row>
    <row r="74" spans="2:3" ht="18.95" customHeight="1">
      <c r="C74" s="262"/>
    </row>
    <row r="75" spans="2:3" ht="18.95" customHeight="1">
      <c r="C75" s="262"/>
    </row>
    <row r="76" spans="2:3" ht="18.95" customHeight="1">
      <c r="C76" s="262"/>
    </row>
    <row r="77" spans="2:3" ht="18.95" customHeight="1">
      <c r="C77" s="262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61"/>
    </row>
    <row r="83" spans="2:4" ht="18.95" customHeight="1">
      <c r="C83" s="262"/>
    </row>
    <row r="84" spans="2:4" ht="15" customHeight="1">
      <c r="C84" s="262"/>
    </row>
    <row r="85" spans="2:4" ht="15" customHeight="1">
      <c r="C85" s="262"/>
    </row>
    <row r="86" spans="2:4" ht="15" customHeight="1">
      <c r="C86" s="262"/>
    </row>
    <row r="87" spans="2:4" ht="15" customHeight="1">
      <c r="C87" s="262"/>
    </row>
    <row r="88" spans="2:4" ht="15" customHeight="1"/>
    <row r="89" spans="2:4" ht="15" customHeight="1"/>
    <row r="90" spans="2:4" ht="15" customHeight="1"/>
    <row r="91" spans="2:4" ht="15" customHeight="1">
      <c r="D91" s="260"/>
    </row>
    <row r="92" spans="2:4" ht="15" customHeight="1">
      <c r="D92" s="260"/>
    </row>
    <row r="93" spans="2:4" ht="15" customHeight="1"/>
    <row r="94" spans="2:4" ht="15" customHeight="1"/>
    <row r="95" spans="2:4" ht="15" customHeight="1"/>
    <row r="96" spans="2:4" ht="15" customHeight="1">
      <c r="B96" s="261"/>
    </row>
    <row r="97" spans="2:3" ht="15" customHeight="1">
      <c r="C97" s="262"/>
    </row>
    <row r="98" spans="2:3" ht="15" customHeight="1">
      <c r="C98" s="262"/>
    </row>
    <row r="99" spans="2:3" ht="15" customHeight="1">
      <c r="C99" s="262"/>
    </row>
    <row r="100" spans="2:3" ht="15" customHeight="1">
      <c r="C100" s="262"/>
    </row>
    <row r="101" spans="2:3" ht="15" customHeight="1">
      <c r="C101" s="262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61"/>
    </row>
    <row r="107" spans="2:3" ht="15" customHeight="1">
      <c r="C107" s="262"/>
    </row>
    <row r="108" spans="2:3" ht="15" customHeight="1">
      <c r="C108" s="262"/>
    </row>
    <row r="109" spans="2:3" ht="15" customHeight="1">
      <c r="C109" s="262"/>
    </row>
    <row r="110" spans="2:3" ht="15" customHeight="1">
      <c r="C110" s="262"/>
    </row>
    <row r="111" spans="2:3" ht="15" customHeight="1">
      <c r="C111" s="262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61"/>
    </row>
    <row r="117" spans="2:3" ht="15" customHeight="1">
      <c r="C117" s="262"/>
    </row>
    <row r="118" spans="2:3" ht="15" customHeight="1">
      <c r="C118" s="262"/>
    </row>
    <row r="119" spans="2:3" ht="15" customHeight="1">
      <c r="C119" s="262"/>
    </row>
    <row r="120" spans="2:3" ht="15" customHeight="1">
      <c r="C120" s="262"/>
    </row>
    <row r="121" spans="2:3" ht="15" customHeight="1">
      <c r="C121" s="262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61"/>
    </row>
    <row r="127" spans="2:3" ht="15" customHeight="1">
      <c r="C127" s="262"/>
    </row>
    <row r="128" spans="2:3" ht="15" customHeight="1">
      <c r="C128" s="262"/>
    </row>
    <row r="129" spans="2:3" ht="15" customHeight="1">
      <c r="C129" s="262"/>
    </row>
    <row r="130" spans="2:3" ht="15" customHeight="1">
      <c r="C130" s="262"/>
    </row>
    <row r="131" spans="2:3" ht="15" customHeight="1">
      <c r="C131" s="262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61"/>
    </row>
    <row r="137" spans="2:3" ht="15" customHeight="1">
      <c r="C137" s="262"/>
    </row>
    <row r="138" spans="2:3" ht="15" customHeight="1">
      <c r="C138" s="262"/>
    </row>
    <row r="139" spans="2:3" ht="15" customHeight="1">
      <c r="C139" s="262"/>
    </row>
    <row r="140" spans="2:3" ht="15" customHeight="1">
      <c r="C140" s="262"/>
    </row>
    <row r="141" spans="2:3" ht="15" customHeight="1">
      <c r="C141" s="262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60"/>
    </row>
    <row r="148" spans="2:4" ht="15" customHeight="1"/>
    <row r="149" spans="2:4" ht="15" customHeight="1"/>
    <row r="150" spans="2:4" ht="15" customHeight="1">
      <c r="B150" s="261"/>
    </row>
    <row r="151" spans="2:4" ht="15" customHeight="1">
      <c r="C151" s="262"/>
    </row>
    <row r="152" spans="2:4" ht="15" customHeight="1">
      <c r="C152" s="262"/>
    </row>
    <row r="153" spans="2:4" ht="15" customHeight="1">
      <c r="C153" s="262"/>
    </row>
    <row r="154" spans="2:4" ht="15" customHeight="1">
      <c r="C154" s="262"/>
    </row>
    <row r="155" spans="2:4" ht="15" customHeight="1">
      <c r="C155" s="262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61"/>
    </row>
    <row r="161" spans="2:3" ht="15" customHeight="1">
      <c r="C161" s="262"/>
    </row>
    <row r="162" spans="2:3" ht="15" customHeight="1">
      <c r="C162" s="262"/>
    </row>
    <row r="163" spans="2:3" ht="15" customHeight="1">
      <c r="C163" s="262"/>
    </row>
    <row r="164" spans="2:3" ht="15" customHeight="1">
      <c r="C164" s="262"/>
    </row>
    <row r="165" spans="2:3" ht="15" customHeight="1">
      <c r="C165" s="262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61"/>
    </row>
    <row r="171" spans="2:3" ht="15" customHeight="1">
      <c r="C171" s="262"/>
    </row>
    <row r="172" spans="2:3" ht="15" customHeight="1">
      <c r="C172" s="262"/>
    </row>
    <row r="173" spans="2:3" ht="15" customHeight="1">
      <c r="C173" s="262"/>
    </row>
    <row r="174" spans="2:3" ht="15" customHeight="1">
      <c r="C174" s="262"/>
    </row>
    <row r="175" spans="2:3" ht="15" customHeight="1">
      <c r="C175" s="262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61"/>
    </row>
    <row r="181" spans="2:4" ht="15" customHeight="1">
      <c r="C181" s="262"/>
      <c r="D181" s="263"/>
    </row>
    <row r="182" spans="2:4" ht="15" customHeight="1">
      <c r="C182" s="262"/>
    </row>
    <row r="183" spans="2:4" ht="15" customHeight="1">
      <c r="C183" s="262"/>
    </row>
    <row r="184" spans="2:4" ht="15" customHeight="1">
      <c r="C184" s="262"/>
    </row>
    <row r="185" spans="2:4" ht="15" customHeight="1">
      <c r="C185" s="262"/>
      <c r="D185" s="263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61"/>
    </row>
    <row r="191" spans="2:4" ht="15" customHeight="1">
      <c r="C191" s="262"/>
      <c r="D191" s="263"/>
    </row>
    <row r="192" spans="2:4" ht="15" customHeight="1">
      <c r="C192" s="262"/>
    </row>
    <row r="193" spans="3:4" ht="15" customHeight="1">
      <c r="C193" s="262"/>
    </row>
    <row r="194" spans="3:4" ht="15" customHeight="1">
      <c r="C194" s="262"/>
    </row>
    <row r="195" spans="3:4" ht="15" customHeight="1">
      <c r="C195" s="262"/>
      <c r="D195" s="263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zoomScale="90" zoomScaleNormal="70" zoomScaleSheetLayoutView="90" workbookViewId="0">
      <selection activeCell="D23" sqref="D23"/>
    </sheetView>
  </sheetViews>
  <sheetFormatPr defaultRowHeight="16.5"/>
  <cols>
    <col min="1" max="1" width="14.85546875" style="218" customWidth="1"/>
    <col min="2" max="2" width="20.7109375" style="340" customWidth="1"/>
    <col min="3" max="3" width="85.7109375" style="375" customWidth="1"/>
    <col min="4" max="6" width="0.140625" style="2" customWidth="1"/>
    <col min="7" max="7" width="9.7109375" style="128" customWidth="1"/>
    <col min="8" max="8" width="9.7109375" style="129" customWidth="1"/>
    <col min="9" max="9" width="10.7109375" style="129" customWidth="1"/>
    <col min="10" max="10" width="9.7109375" style="129" customWidth="1"/>
    <col min="11" max="11" width="15.7109375" style="274" customWidth="1"/>
    <col min="12" max="12" width="10.85546875" style="129" hidden="1" customWidth="1"/>
    <col min="13" max="13" width="11.7109375" style="211" hidden="1" customWidth="1"/>
    <col min="14" max="14" width="9.7109375" style="156" customWidth="1"/>
    <col min="15" max="15" width="8.28515625" style="328" customWidth="1"/>
    <col min="16" max="16384" width="9.140625" style="2"/>
  </cols>
  <sheetData>
    <row r="1" spans="1:20" ht="22.5" customHeight="1" thickBot="1">
      <c r="A1" s="561" t="s">
        <v>10</v>
      </c>
      <c r="B1" s="562"/>
      <c r="C1" s="562"/>
      <c r="D1" s="562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4"/>
      <c r="P1" s="1"/>
      <c r="Q1" s="1"/>
      <c r="R1" s="1"/>
      <c r="S1" s="1"/>
      <c r="T1" s="1"/>
    </row>
    <row r="2" spans="1:20" ht="4.1500000000000004" customHeight="1" thickBot="1">
      <c r="A2" s="565"/>
      <c r="B2" s="565"/>
      <c r="C2" s="565"/>
      <c r="D2" s="115"/>
      <c r="E2" s="115"/>
      <c r="F2" s="115"/>
      <c r="G2" s="116"/>
      <c r="H2" s="117"/>
      <c r="I2" s="118"/>
      <c r="J2" s="118"/>
      <c r="K2" s="267"/>
      <c r="L2" s="118"/>
      <c r="M2" s="209"/>
      <c r="N2" s="154"/>
    </row>
    <row r="3" spans="1:20" s="212" customFormat="1" ht="27.75" customHeight="1">
      <c r="A3" s="566"/>
      <c r="B3" s="567"/>
      <c r="C3" s="566"/>
      <c r="D3" s="301" t="s">
        <v>74</v>
      </c>
      <c r="E3" s="301"/>
      <c r="F3" s="301" t="s">
        <v>75</v>
      </c>
      <c r="G3" s="312" t="s">
        <v>103</v>
      </c>
      <c r="H3" s="313" t="s">
        <v>78</v>
      </c>
      <c r="I3" s="393" t="s">
        <v>120</v>
      </c>
      <c r="J3" s="314" t="s">
        <v>104</v>
      </c>
      <c r="K3" s="346" t="s">
        <v>121</v>
      </c>
      <c r="L3" s="315" t="s">
        <v>102</v>
      </c>
      <c r="M3" s="316" t="s">
        <v>105</v>
      </c>
      <c r="N3" s="300" t="s">
        <v>79</v>
      </c>
      <c r="O3" s="329" t="s">
        <v>5</v>
      </c>
    </row>
    <row r="4" spans="1:20" s="136" customFormat="1" ht="24" customHeight="1">
      <c r="A4" s="305" t="s">
        <v>0</v>
      </c>
      <c r="B4" s="337" t="s">
        <v>123</v>
      </c>
      <c r="C4" s="361">
        <f>JL!B10</f>
        <v>45418</v>
      </c>
      <c r="D4" s="178"/>
      <c r="E4" s="137"/>
      <c r="F4" s="150"/>
      <c r="G4" s="138"/>
      <c r="H4" s="181"/>
      <c r="I4" s="317"/>
      <c r="J4" s="139"/>
      <c r="K4" s="268"/>
      <c r="L4" s="139"/>
      <c r="M4" s="213"/>
      <c r="N4" s="155"/>
      <c r="O4" s="330"/>
    </row>
    <row r="5" spans="1:20" ht="24" customHeight="1">
      <c r="A5" s="306"/>
      <c r="B5" s="341"/>
      <c r="C5" s="362" t="str">
        <f>JL!C12</f>
        <v>Slepičí vývar s rýží a hráškem</v>
      </c>
      <c r="D5" s="119" t="s">
        <v>47</v>
      </c>
      <c r="E5" s="119"/>
      <c r="F5" s="86"/>
      <c r="G5" s="120">
        <f>G14</f>
        <v>50</v>
      </c>
      <c r="H5" s="321"/>
      <c r="I5" s="299"/>
      <c r="J5" s="281"/>
      <c r="K5" s="302"/>
      <c r="L5" s="282"/>
      <c r="M5" s="214"/>
      <c r="N5" s="157">
        <v>20</v>
      </c>
      <c r="O5" s="352">
        <f t="shared" ref="O5:O12" si="0">SUM(D5:N5)</f>
        <v>70</v>
      </c>
    </row>
    <row r="6" spans="1:20" ht="24" customHeight="1">
      <c r="A6" s="306"/>
      <c r="B6" s="341"/>
      <c r="C6" s="362" t="str">
        <f>JL!C15</f>
        <v>Zeleninový krém</v>
      </c>
      <c r="D6" s="119" t="s">
        <v>47</v>
      </c>
      <c r="E6" s="119"/>
      <c r="F6" s="87"/>
      <c r="G6" s="121"/>
      <c r="H6" s="322"/>
      <c r="I6" s="299"/>
      <c r="J6" s="281">
        <f>J14</f>
        <v>25</v>
      </c>
      <c r="K6" s="302"/>
      <c r="L6" s="282"/>
      <c r="M6" s="214"/>
      <c r="N6" s="157">
        <v>30</v>
      </c>
      <c r="O6" s="352">
        <f t="shared" si="0"/>
        <v>55</v>
      </c>
    </row>
    <row r="7" spans="1:20" ht="24" customHeight="1">
      <c r="A7" s="307"/>
      <c r="B7" s="342"/>
      <c r="C7" s="363" t="str">
        <f>JL!C19</f>
        <v>Pečená krkovička na slanině, šťouchané brambory s cibulkou</v>
      </c>
      <c r="D7" s="119" t="s">
        <v>47</v>
      </c>
      <c r="E7" s="119"/>
      <c r="F7" s="87"/>
      <c r="G7" s="283">
        <v>30</v>
      </c>
      <c r="H7" s="323"/>
      <c r="I7" s="299"/>
      <c r="J7" s="284"/>
      <c r="K7" s="325"/>
      <c r="L7" s="285"/>
      <c r="M7" s="214"/>
      <c r="N7" s="326">
        <v>50</v>
      </c>
      <c r="O7" s="352">
        <f t="shared" si="0"/>
        <v>80</v>
      </c>
    </row>
    <row r="8" spans="1:20" ht="24" customHeight="1">
      <c r="A8" s="307"/>
      <c r="B8" s="342"/>
      <c r="C8" s="362" t="str">
        <f>JL!C23</f>
        <v>Bramborový guláš s uzeninou, chléb (cibule, paprika, uzenina, česnek, majoránka, mouka, pepř, kmín, sůl)</v>
      </c>
      <c r="D8" s="119" t="s">
        <v>47</v>
      </c>
      <c r="E8" s="119"/>
      <c r="F8" s="87"/>
      <c r="G8" s="266">
        <v>15</v>
      </c>
      <c r="H8" s="323"/>
      <c r="I8" s="299"/>
      <c r="J8" s="284"/>
      <c r="K8" s="325"/>
      <c r="L8" s="285"/>
      <c r="M8" s="214"/>
      <c r="N8" s="326">
        <v>30</v>
      </c>
      <c r="O8" s="352">
        <f t="shared" si="0"/>
        <v>45</v>
      </c>
    </row>
    <row r="9" spans="1:20" ht="23.25" hidden="1" customHeight="1">
      <c r="A9" s="306"/>
      <c r="B9" s="341"/>
      <c r="C9" s="362" t="e">
        <f>JL!#REF!</f>
        <v>#REF!</v>
      </c>
      <c r="D9" s="119"/>
      <c r="E9" s="119"/>
      <c r="F9" s="87"/>
      <c r="G9" s="266"/>
      <c r="H9" s="323"/>
      <c r="I9" s="299"/>
      <c r="J9" s="284"/>
      <c r="K9" s="302"/>
      <c r="L9" s="285"/>
      <c r="M9" s="214"/>
      <c r="N9" s="326"/>
      <c r="O9" s="352">
        <f t="shared" si="0"/>
        <v>0</v>
      </c>
    </row>
    <row r="10" spans="1:20" ht="24" customHeight="1">
      <c r="A10" s="308"/>
      <c r="B10" s="341"/>
      <c r="C10" s="362" t="str">
        <f>JL!C27</f>
        <v>Špecle se sýrem - Käsespätzle (bramborové těstoviny "špecle", smažená cibulka, sůl, směs strouhaných sůrů s pažitkou)</v>
      </c>
      <c r="D10" s="119" t="s">
        <v>47</v>
      </c>
      <c r="E10" s="119"/>
      <c r="F10" s="122"/>
      <c r="G10" s="286">
        <v>5</v>
      </c>
      <c r="H10" s="324"/>
      <c r="I10" s="299"/>
      <c r="J10" s="284">
        <v>25</v>
      </c>
      <c r="K10" s="302"/>
      <c r="L10" s="285"/>
      <c r="M10" s="214"/>
      <c r="N10" s="327">
        <v>15</v>
      </c>
      <c r="O10" s="352">
        <f t="shared" si="0"/>
        <v>45</v>
      </c>
    </row>
    <row r="11" spans="1:20" ht="23.25" hidden="1" customHeight="1">
      <c r="A11" s="306"/>
      <c r="B11" s="341"/>
      <c r="C11" s="362" t="e">
        <f>JL!#REF!</f>
        <v>#REF!</v>
      </c>
      <c r="D11" s="119"/>
      <c r="E11" s="119"/>
      <c r="F11" s="122"/>
      <c r="G11" s="287"/>
      <c r="H11" s="324"/>
      <c r="I11" s="299"/>
      <c r="J11" s="284"/>
      <c r="K11" s="302"/>
      <c r="L11" s="285"/>
      <c r="M11" s="214"/>
      <c r="N11" s="327"/>
      <c r="O11" s="352">
        <f t="shared" si="0"/>
        <v>0</v>
      </c>
    </row>
    <row r="12" spans="1:20" ht="24" customHeight="1" thickBot="1">
      <c r="A12" s="308"/>
      <c r="B12" s="341"/>
      <c r="C12" s="364" t="str">
        <f>JL!C32</f>
        <v>Přírodní kuřecí steak , smažené bramborové hranolky, tatarská omáčka</v>
      </c>
      <c r="D12" s="179" t="s">
        <v>47</v>
      </c>
      <c r="E12" s="123"/>
      <c r="F12" s="122"/>
      <c r="G12" s="286"/>
      <c r="H12" s="324"/>
      <c r="I12" s="299"/>
      <c r="J12" s="288"/>
      <c r="K12" s="303"/>
      <c r="L12" s="289"/>
      <c r="M12" s="290"/>
      <c r="N12" s="327">
        <v>10</v>
      </c>
      <c r="O12" s="353">
        <f t="shared" si="0"/>
        <v>10</v>
      </c>
    </row>
    <row r="13" spans="1:20" s="142" customFormat="1" ht="20.100000000000001" customHeight="1" thickBot="1">
      <c r="A13" s="124"/>
      <c r="B13" s="349"/>
      <c r="C13" s="365"/>
      <c r="D13" s="159"/>
      <c r="E13" s="140"/>
      <c r="F13" s="125"/>
      <c r="G13" s="141"/>
      <c r="H13" s="140"/>
      <c r="I13" s="318"/>
      <c r="J13" s="350"/>
      <c r="K13" s="351"/>
      <c r="L13" s="206"/>
      <c r="M13" s="215"/>
      <c r="N13" s="126"/>
      <c r="O13" s="354">
        <f>J13</f>
        <v>0</v>
      </c>
    </row>
    <row r="14" spans="1:20" ht="24" customHeight="1" thickBot="1">
      <c r="A14" s="292"/>
      <c r="B14" s="344"/>
      <c r="C14" s="366"/>
      <c r="D14" s="180">
        <f>SUM(D7:D12)</f>
        <v>0</v>
      </c>
      <c r="E14" s="148"/>
      <c r="F14" s="151">
        <f>F12+F10+F9+F8+F7+F13</f>
        <v>0</v>
      </c>
      <c r="G14" s="275">
        <f>SUM(G7:G13)</f>
        <v>50</v>
      </c>
      <c r="H14" s="275">
        <f>SUM(H7:H13)</f>
        <v>0</v>
      </c>
      <c r="I14" s="149"/>
      <c r="J14" s="275">
        <f>SUM(J7:J13)</f>
        <v>25</v>
      </c>
      <c r="K14" s="291">
        <f>SUM(K7:K13)</f>
        <v>0</v>
      </c>
      <c r="L14" s="275">
        <f>SUM(L7:L13)</f>
        <v>0</v>
      </c>
      <c r="M14" s="275">
        <f>SUM(M7:M13)</f>
        <v>0</v>
      </c>
      <c r="N14" s="311">
        <f>N7+N8+N9+N10+N11+N12+N13</f>
        <v>105</v>
      </c>
      <c r="O14" s="331">
        <f>O12+O10+O8+O7+O13</f>
        <v>180</v>
      </c>
    </row>
    <row r="15" spans="1:20" s="136" customFormat="1" ht="23.25" customHeight="1">
      <c r="A15" s="305" t="s">
        <v>1</v>
      </c>
      <c r="B15" s="345"/>
      <c r="C15" s="361">
        <f>SUM(C4+1)</f>
        <v>45419</v>
      </c>
      <c r="D15" s="160" t="s">
        <v>47</v>
      </c>
      <c r="E15" s="135"/>
      <c r="F15" s="152"/>
      <c r="G15" s="138"/>
      <c r="H15" s="181"/>
      <c r="I15" s="317"/>
      <c r="J15" s="139"/>
      <c r="K15" s="268"/>
      <c r="L15" s="139"/>
      <c r="M15" s="213"/>
      <c r="N15" s="155"/>
      <c r="O15" s="332"/>
    </row>
    <row r="16" spans="1:20" ht="24" customHeight="1">
      <c r="A16" s="306"/>
      <c r="B16" s="341"/>
      <c r="C16" s="362" t="str">
        <f>REPT(JL!F12,1)</f>
        <v>Hovězí vývar s masem a vlasovými nudlemi</v>
      </c>
      <c r="D16" s="119" t="s">
        <v>47</v>
      </c>
      <c r="E16" s="119"/>
      <c r="F16" s="86"/>
      <c r="G16" s="120"/>
      <c r="H16" s="321"/>
      <c r="I16" s="299"/>
      <c r="J16" s="281">
        <f>J25</f>
        <v>25</v>
      </c>
      <c r="K16" s="302"/>
      <c r="L16" s="282"/>
      <c r="M16" s="214"/>
      <c r="N16" s="157">
        <v>15</v>
      </c>
      <c r="O16" s="352">
        <f t="shared" ref="O16:O23" si="1">SUM(D16:N16)</f>
        <v>40</v>
      </c>
    </row>
    <row r="17" spans="1:15" ht="24" customHeight="1">
      <c r="A17" s="306"/>
      <c r="B17" s="341"/>
      <c r="C17" s="362" t="str">
        <f>REPT(JL!F15,1)</f>
        <v>Gulášová polévka</v>
      </c>
      <c r="D17" s="119" t="s">
        <v>47</v>
      </c>
      <c r="E17" s="119"/>
      <c r="F17" s="87"/>
      <c r="G17" s="121">
        <f>G25</f>
        <v>55</v>
      </c>
      <c r="H17" s="322"/>
      <c r="I17" s="299"/>
      <c r="J17" s="281"/>
      <c r="K17" s="302"/>
      <c r="L17" s="282"/>
      <c r="M17" s="214"/>
      <c r="N17" s="157">
        <v>60</v>
      </c>
      <c r="O17" s="352">
        <f t="shared" si="1"/>
        <v>115</v>
      </c>
    </row>
    <row r="18" spans="1:15" ht="24" customHeight="1">
      <c r="A18" s="307"/>
      <c r="B18" s="342"/>
      <c r="C18" s="363" t="str">
        <f>JL!F19</f>
        <v>Burgundská hovězí pečeně na červeném víně, houskové knedlíky (hovězí, mouka, cukr, ocet, protlak, sůl, pepř, slanina, víno)</v>
      </c>
      <c r="D18" s="119" t="s">
        <v>47</v>
      </c>
      <c r="E18" s="119"/>
      <c r="F18" s="87"/>
      <c r="G18" s="283">
        <v>20</v>
      </c>
      <c r="H18" s="323"/>
      <c r="I18" s="299"/>
      <c r="J18" s="284"/>
      <c r="K18" s="325"/>
      <c r="L18" s="285"/>
      <c r="M18" s="214"/>
      <c r="N18" s="326">
        <v>40</v>
      </c>
      <c r="O18" s="352">
        <f t="shared" si="1"/>
        <v>60</v>
      </c>
    </row>
    <row r="19" spans="1:15" ht="24" customHeight="1">
      <c r="A19" s="307"/>
      <c r="B19" s="342"/>
      <c r="C19" s="367" t="str">
        <f>REPT(JL!F23,1)</f>
        <v>Smažený mletý jihočeský řízek z BIO masa se sýrem, bramborová kaše s máslem, okurka</v>
      </c>
      <c r="D19" s="119" t="s">
        <v>47</v>
      </c>
      <c r="E19" s="119"/>
      <c r="F19" s="87"/>
      <c r="G19" s="266">
        <v>30</v>
      </c>
      <c r="H19" s="323"/>
      <c r="I19" s="299"/>
      <c r="J19" s="284"/>
      <c r="K19" s="325"/>
      <c r="L19" s="285"/>
      <c r="M19" s="214"/>
      <c r="N19" s="326">
        <v>50</v>
      </c>
      <c r="O19" s="352">
        <f t="shared" si="1"/>
        <v>80</v>
      </c>
    </row>
    <row r="20" spans="1:15" ht="23.25" hidden="1" customHeight="1">
      <c r="A20" s="306"/>
      <c r="B20" s="341"/>
      <c r="C20" s="362" t="e">
        <f>REPT(JL!#REF!,1)</f>
        <v>#REF!</v>
      </c>
      <c r="D20" s="119"/>
      <c r="E20" s="119"/>
      <c r="F20" s="87"/>
      <c r="G20" s="266"/>
      <c r="H20" s="323"/>
      <c r="I20" s="299"/>
      <c r="J20" s="284"/>
      <c r="K20" s="302"/>
      <c r="L20" s="285"/>
      <c r="M20" s="214"/>
      <c r="N20" s="326"/>
      <c r="O20" s="352">
        <f t="shared" si="1"/>
        <v>0</v>
      </c>
    </row>
    <row r="21" spans="1:15" ht="24" customHeight="1">
      <c r="A21" s="308"/>
      <c r="B21" s="341"/>
      <c r="C21" s="362" t="str">
        <f>JL!F27</f>
        <v>Bramborové šišky s mákem, přepuštěné máslo, mléko (brambory, mouka, vejce, máslo, mák, cukr, voda)</v>
      </c>
      <c r="D21" s="119" t="s">
        <v>47</v>
      </c>
      <c r="E21" s="119"/>
      <c r="F21" s="122"/>
      <c r="G21" s="286">
        <v>5</v>
      </c>
      <c r="H21" s="324"/>
      <c r="I21" s="299"/>
      <c r="J21" s="284">
        <v>25</v>
      </c>
      <c r="K21" s="302"/>
      <c r="L21" s="285"/>
      <c r="M21" s="214"/>
      <c r="N21" s="327">
        <v>10</v>
      </c>
      <c r="O21" s="352">
        <f t="shared" si="1"/>
        <v>40</v>
      </c>
    </row>
    <row r="22" spans="1:15" ht="23.25" hidden="1" customHeight="1">
      <c r="A22" s="306"/>
      <c r="B22" s="341"/>
      <c r="C22" s="362" t="e">
        <f>REPT(JL!#REF!,1)</f>
        <v>#REF!</v>
      </c>
      <c r="D22" s="119"/>
      <c r="E22" s="119"/>
      <c r="F22" s="122"/>
      <c r="G22" s="287"/>
      <c r="H22" s="324"/>
      <c r="I22" s="299"/>
      <c r="J22" s="284"/>
      <c r="K22" s="302"/>
      <c r="L22" s="285"/>
      <c r="M22" s="214"/>
      <c r="N22" s="327"/>
      <c r="O22" s="352">
        <f t="shared" si="1"/>
        <v>0</v>
      </c>
    </row>
    <row r="23" spans="1:15" ht="24" customHeight="1" thickBot="1">
      <c r="A23" s="308"/>
      <c r="B23" s="341"/>
      <c r="C23" s="363" t="str">
        <f>JL!F32</f>
        <v>Vepřová kapsa plněná žampiony, šunkou a slaninou, smažené bramborové rösties</v>
      </c>
      <c r="D23" s="179" t="s">
        <v>47</v>
      </c>
      <c r="E23" s="123"/>
      <c r="F23" s="122"/>
      <c r="G23" s="286"/>
      <c r="H23" s="324"/>
      <c r="I23" s="299"/>
      <c r="J23" s="288"/>
      <c r="K23" s="303"/>
      <c r="L23" s="289"/>
      <c r="M23" s="290"/>
      <c r="N23" s="327">
        <v>10</v>
      </c>
      <c r="O23" s="353">
        <f t="shared" si="1"/>
        <v>10</v>
      </c>
    </row>
    <row r="24" spans="1:15" s="142" customFormat="1" ht="20.100000000000001" customHeight="1" thickBot="1">
      <c r="A24" s="124"/>
      <c r="B24" s="124"/>
      <c r="C24" s="368"/>
      <c r="D24" s="159"/>
      <c r="E24" s="140"/>
      <c r="F24" s="125"/>
      <c r="G24" s="318"/>
      <c r="H24" s="318"/>
      <c r="I24" s="318"/>
      <c r="J24" s="355"/>
      <c r="K24" s="318"/>
      <c r="L24" s="206"/>
      <c r="M24" s="215"/>
      <c r="N24" s="318"/>
      <c r="O24" s="354">
        <f>J24</f>
        <v>0</v>
      </c>
    </row>
    <row r="25" spans="1:15" ht="20.25" customHeight="1" thickBot="1">
      <c r="A25" s="292"/>
      <c r="B25" s="344"/>
      <c r="C25" s="369"/>
      <c r="D25" s="180">
        <f>SUM(D18:D23)</f>
        <v>0</v>
      </c>
      <c r="E25" s="148"/>
      <c r="F25" s="151">
        <f>F23+F21+F20+F19+F18+F24</f>
        <v>0</v>
      </c>
      <c r="G25" s="275">
        <f>SUM(G18:G24)</f>
        <v>55</v>
      </c>
      <c r="H25" s="275">
        <f>SUM(H18:H23)</f>
        <v>0</v>
      </c>
      <c r="I25" s="149"/>
      <c r="J25" s="275">
        <f>SUM(J18:J24)</f>
        <v>25</v>
      </c>
      <c r="K25" s="270"/>
      <c r="L25" s="207">
        <f>L23+L21+L20+L19+L18</f>
        <v>0</v>
      </c>
      <c r="M25" s="216"/>
      <c r="N25" s="158">
        <f>N18+N19+N20+N21+N22+N23</f>
        <v>110</v>
      </c>
      <c r="O25" s="331">
        <f>O23+O21+O19+O18</f>
        <v>190</v>
      </c>
    </row>
    <row r="26" spans="1:15" s="136" customFormat="1" ht="24.75" customHeight="1">
      <c r="A26" s="305" t="s">
        <v>2</v>
      </c>
      <c r="B26" s="345"/>
      <c r="C26" s="361">
        <f>SUM(C15+1)</f>
        <v>45420</v>
      </c>
      <c r="D26" s="160"/>
      <c r="E26" s="135"/>
      <c r="F26" s="152"/>
      <c r="G26" s="138"/>
      <c r="H26" s="181"/>
      <c r="I26" s="317"/>
      <c r="J26" s="139"/>
      <c r="K26" s="268"/>
      <c r="L26" s="139"/>
      <c r="M26" s="213"/>
      <c r="N26" s="155"/>
      <c r="O26" s="332"/>
    </row>
    <row r="27" spans="1:15" ht="24" customHeight="1">
      <c r="A27" s="306"/>
      <c r="B27" s="341"/>
      <c r="C27" s="362" t="str">
        <f>REPT(JL!I12,1)</f>
        <v/>
      </c>
      <c r="D27" s="119" t="s">
        <v>47</v>
      </c>
      <c r="E27" s="119"/>
      <c r="F27" s="86"/>
      <c r="G27" s="120"/>
      <c r="H27" s="321"/>
      <c r="I27" s="299"/>
      <c r="J27" s="281"/>
      <c r="K27" s="302"/>
      <c r="L27" s="282"/>
      <c r="M27" s="214"/>
      <c r="N27" s="157"/>
      <c r="O27" s="352">
        <f t="shared" ref="O27:O34" si="2">SUM(D27:N27)</f>
        <v>0</v>
      </c>
    </row>
    <row r="28" spans="1:15" ht="24" customHeight="1">
      <c r="A28" s="306"/>
      <c r="B28" s="341"/>
      <c r="C28" s="362" t="str">
        <f>REPT(JL!I15,1)</f>
        <v/>
      </c>
      <c r="D28" s="119" t="s">
        <v>47</v>
      </c>
      <c r="E28" s="119"/>
      <c r="F28" s="87"/>
      <c r="G28" s="121"/>
      <c r="H28" s="322"/>
      <c r="I28" s="299"/>
      <c r="J28" s="281"/>
      <c r="K28" s="302"/>
      <c r="L28" s="282"/>
      <c r="M28" s="214"/>
      <c r="N28" s="157"/>
      <c r="O28" s="352">
        <f t="shared" si="2"/>
        <v>0</v>
      </c>
    </row>
    <row r="29" spans="1:15" ht="24" customHeight="1">
      <c r="A29" s="306"/>
      <c r="B29" s="342"/>
      <c r="C29" s="363" t="str">
        <f>REPT(JL!I19,1)</f>
        <v/>
      </c>
      <c r="D29" s="119" t="s">
        <v>47</v>
      </c>
      <c r="E29" s="119"/>
      <c r="F29" s="87"/>
      <c r="G29" s="283"/>
      <c r="H29" s="323"/>
      <c r="I29" s="299"/>
      <c r="J29" s="284"/>
      <c r="K29" s="325"/>
      <c r="L29" s="285"/>
      <c r="M29" s="214"/>
      <c r="N29" s="326"/>
      <c r="O29" s="352">
        <f t="shared" si="2"/>
        <v>0</v>
      </c>
    </row>
    <row r="30" spans="1:15" ht="24" customHeight="1">
      <c r="A30" s="306"/>
      <c r="B30" s="342"/>
      <c r="C30" s="362" t="str">
        <f>REPT(JL!I23,1)</f>
        <v/>
      </c>
      <c r="D30" s="119" t="s">
        <v>47</v>
      </c>
      <c r="E30" s="119"/>
      <c r="F30" s="87"/>
      <c r="G30" s="266"/>
      <c r="H30" s="323"/>
      <c r="I30" s="299"/>
      <c r="J30" s="284"/>
      <c r="K30" s="325"/>
      <c r="L30" s="285"/>
      <c r="M30" s="214"/>
      <c r="N30" s="326"/>
      <c r="O30" s="352">
        <f t="shared" si="2"/>
        <v>0</v>
      </c>
    </row>
    <row r="31" spans="1:15" ht="23.25" hidden="1" customHeight="1">
      <c r="A31" s="306"/>
      <c r="B31" s="341"/>
      <c r="C31" s="363" t="e">
        <f>REPT(JL!#REF!,1)</f>
        <v>#REF!</v>
      </c>
      <c r="D31" s="119"/>
      <c r="E31" s="119"/>
      <c r="F31" s="87"/>
      <c r="G31" s="266"/>
      <c r="H31" s="323"/>
      <c r="I31" s="299"/>
      <c r="J31" s="284"/>
      <c r="K31" s="302"/>
      <c r="L31" s="285"/>
      <c r="M31" s="214"/>
      <c r="N31" s="326"/>
      <c r="O31" s="352">
        <f t="shared" si="2"/>
        <v>0</v>
      </c>
    </row>
    <row r="32" spans="1:15" ht="24" customHeight="1">
      <c r="A32" s="308"/>
      <c r="B32" s="341"/>
      <c r="C32" s="362">
        <f>JL!I27</f>
        <v>0</v>
      </c>
      <c r="D32" s="119" t="s">
        <v>47</v>
      </c>
      <c r="E32" s="119"/>
      <c r="F32" s="122"/>
      <c r="G32" s="286"/>
      <c r="H32" s="324"/>
      <c r="I32" s="299"/>
      <c r="J32" s="284"/>
      <c r="K32" s="302"/>
      <c r="L32" s="285"/>
      <c r="M32" s="214"/>
      <c r="N32" s="327"/>
      <c r="O32" s="352">
        <f t="shared" si="2"/>
        <v>0</v>
      </c>
    </row>
    <row r="33" spans="1:15" ht="23.25" hidden="1" customHeight="1">
      <c r="A33" s="306"/>
      <c r="B33" s="341"/>
      <c r="C33" s="362" t="e">
        <f>REPT(JL!#REF!,1)</f>
        <v>#REF!</v>
      </c>
      <c r="D33" s="119"/>
      <c r="E33" s="119"/>
      <c r="F33" s="122"/>
      <c r="G33" s="287"/>
      <c r="H33" s="324"/>
      <c r="I33" s="299"/>
      <c r="J33" s="284"/>
      <c r="K33" s="302"/>
      <c r="L33" s="285"/>
      <c r="M33" s="214"/>
      <c r="N33" s="327"/>
      <c r="O33" s="352">
        <f t="shared" si="2"/>
        <v>0</v>
      </c>
    </row>
    <row r="34" spans="1:15" ht="24" customHeight="1" thickBot="1">
      <c r="A34" s="308"/>
      <c r="B34" s="341"/>
      <c r="C34" s="370">
        <f>JL!I32</f>
        <v>0</v>
      </c>
      <c r="D34" s="179" t="s">
        <v>47</v>
      </c>
      <c r="E34" s="123"/>
      <c r="F34" s="122"/>
      <c r="G34" s="286"/>
      <c r="H34" s="324"/>
      <c r="I34" s="299"/>
      <c r="J34" s="288"/>
      <c r="K34" s="303"/>
      <c r="L34" s="289"/>
      <c r="M34" s="290"/>
      <c r="N34" s="327"/>
      <c r="O34" s="353">
        <f t="shared" si="2"/>
        <v>0</v>
      </c>
    </row>
    <row r="35" spans="1:15" s="142" customFormat="1" ht="20.100000000000001" customHeight="1" thickBot="1">
      <c r="A35" s="124"/>
      <c r="B35" s="343"/>
      <c r="C35" s="365"/>
      <c r="D35" s="159"/>
      <c r="E35" s="140"/>
      <c r="F35" s="125"/>
      <c r="G35" s="141"/>
      <c r="H35" s="140"/>
      <c r="I35" s="318"/>
      <c r="J35" s="204"/>
      <c r="K35" s="269"/>
      <c r="L35" s="206"/>
      <c r="M35" s="215"/>
      <c r="N35" s="126"/>
      <c r="O35" s="354">
        <f>J35</f>
        <v>0</v>
      </c>
    </row>
    <row r="36" spans="1:15" ht="20.25" customHeight="1" thickBot="1">
      <c r="A36" s="292"/>
      <c r="B36" s="344"/>
      <c r="C36" s="366"/>
      <c r="D36" s="180">
        <f>SUM(D29:D34)</f>
        <v>0</v>
      </c>
      <c r="E36" s="148"/>
      <c r="F36" s="151">
        <f>F34+F32+F31+F30+F29+F35</f>
        <v>0</v>
      </c>
      <c r="G36" s="275">
        <f>SUM(G29:G35)</f>
        <v>0</v>
      </c>
      <c r="H36" s="275">
        <f>SUM(H29:H34)</f>
        <v>0</v>
      </c>
      <c r="I36" s="149"/>
      <c r="J36" s="275">
        <f>SUM(J29:J35)</f>
        <v>0</v>
      </c>
      <c r="K36" s="270"/>
      <c r="L36" s="207">
        <f>L34+L32+L31+L30+L29</f>
        <v>0</v>
      </c>
      <c r="M36" s="216"/>
      <c r="N36" s="158">
        <f>N29+N30+N31+N32+N33+N34</f>
        <v>0</v>
      </c>
      <c r="O36" s="331">
        <f>O34+O32+O30+O29</f>
        <v>0</v>
      </c>
    </row>
    <row r="37" spans="1:15" s="136" customFormat="1" ht="23.25" customHeight="1">
      <c r="A37" s="305" t="s">
        <v>3</v>
      </c>
      <c r="B37" s="345"/>
      <c r="C37" s="361">
        <f>SUM(C26+1)</f>
        <v>45421</v>
      </c>
      <c r="D37" s="160"/>
      <c r="E37" s="135"/>
      <c r="F37" s="152"/>
      <c r="G37" s="138"/>
      <c r="H37" s="181"/>
      <c r="I37" s="317"/>
      <c r="J37" s="139"/>
      <c r="K37" s="268"/>
      <c r="L37" s="139"/>
      <c r="M37" s="213"/>
      <c r="N37" s="155"/>
      <c r="O37" s="332"/>
    </row>
    <row r="38" spans="1:15" ht="24" customHeight="1">
      <c r="A38" s="306"/>
      <c r="B38" s="341"/>
      <c r="C38" s="362" t="str">
        <f>REPT(JL!L12,1)</f>
        <v>Hovězí vývar s fritátovými nudlemi a zeleninou</v>
      </c>
      <c r="D38" s="119" t="s">
        <v>47</v>
      </c>
      <c r="E38" s="119"/>
      <c r="F38" s="86"/>
      <c r="G38" s="120">
        <f>G47</f>
        <v>60</v>
      </c>
      <c r="H38" s="321"/>
      <c r="I38" s="299"/>
      <c r="J38" s="281"/>
      <c r="K38" s="302"/>
      <c r="L38" s="282"/>
      <c r="M38" s="214"/>
      <c r="N38" s="157">
        <v>20</v>
      </c>
      <c r="O38" s="352">
        <f t="shared" ref="O38:O45" si="3">SUM(D38:N38)</f>
        <v>80</v>
      </c>
    </row>
    <row r="39" spans="1:15" ht="24" customHeight="1">
      <c r="A39" s="306"/>
      <c r="B39" s="341"/>
      <c r="C39" s="362" t="str">
        <f>REPT(JL!L15,1)</f>
        <v>Květáková krémová se smetanou</v>
      </c>
      <c r="D39" s="119" t="s">
        <v>47</v>
      </c>
      <c r="E39" s="119"/>
      <c r="F39" s="87"/>
      <c r="G39" s="121"/>
      <c r="H39" s="322"/>
      <c r="I39" s="299"/>
      <c r="J39" s="281">
        <f>J47</f>
        <v>25</v>
      </c>
      <c r="K39" s="302"/>
      <c r="L39" s="282"/>
      <c r="M39" s="214"/>
      <c r="N39" s="157">
        <v>35</v>
      </c>
      <c r="O39" s="352">
        <f t="shared" si="3"/>
        <v>60</v>
      </c>
    </row>
    <row r="40" spans="1:15" ht="27.95" customHeight="1">
      <c r="A40" s="392" t="s">
        <v>218</v>
      </c>
      <c r="B40" s="342"/>
      <c r="C40" s="362" t="str">
        <f>REPT(JL!L19,1)</f>
        <v>Smažené kuřecí stripsy v křupavé strouhance, bramborový salát, citron</v>
      </c>
      <c r="D40" s="119" t="s">
        <v>47</v>
      </c>
      <c r="E40" s="119"/>
      <c r="F40" s="87"/>
      <c r="G40" s="283">
        <v>30</v>
      </c>
      <c r="H40" s="323"/>
      <c r="I40" s="299"/>
      <c r="J40" s="390">
        <v>25</v>
      </c>
      <c r="K40" s="391" t="s">
        <v>217</v>
      </c>
      <c r="L40" s="285"/>
      <c r="M40" s="214"/>
      <c r="N40" s="326">
        <v>60</v>
      </c>
      <c r="O40" s="352">
        <f t="shared" si="3"/>
        <v>115</v>
      </c>
    </row>
    <row r="41" spans="1:15" ht="24" customHeight="1">
      <c r="A41" s="306"/>
      <c r="B41" s="342"/>
      <c r="C41" s="362" t="str">
        <f>REPT(JL!L23,1)</f>
        <v>Šumavská vepřová plec dušená se zeleninou, houskové knedlíky (vepř. maso, zelenina, okurky, slanina, cibule, mouka, cukr, smetana)</v>
      </c>
      <c r="D41" s="119" t="s">
        <v>47</v>
      </c>
      <c r="E41" s="119"/>
      <c r="F41" s="87"/>
      <c r="G41" s="266">
        <v>15</v>
      </c>
      <c r="H41" s="323"/>
      <c r="I41" s="299"/>
      <c r="J41" s="284"/>
      <c r="K41" s="325"/>
      <c r="L41" s="285"/>
      <c r="M41" s="214"/>
      <c r="N41" s="326">
        <v>20</v>
      </c>
      <c r="O41" s="352">
        <f t="shared" si="3"/>
        <v>35</v>
      </c>
    </row>
    <row r="42" spans="1:15" ht="23.25" hidden="1" customHeight="1">
      <c r="A42" s="306"/>
      <c r="B42" s="341"/>
      <c r="C42" s="362" t="e">
        <f>REPT(JL!#REF!,1)</f>
        <v>#REF!</v>
      </c>
      <c r="D42" s="119"/>
      <c r="E42" s="119"/>
      <c r="F42" s="87"/>
      <c r="G42" s="266"/>
      <c r="H42" s="323"/>
      <c r="I42" s="299"/>
      <c r="J42" s="284"/>
      <c r="K42" s="302"/>
      <c r="L42" s="285"/>
      <c r="M42" s="214"/>
      <c r="N42" s="326"/>
      <c r="O42" s="352">
        <f t="shared" si="3"/>
        <v>0</v>
      </c>
    </row>
    <row r="43" spans="1:15" ht="24" customHeight="1">
      <c r="A43" s="308"/>
      <c r="B43" s="341"/>
      <c r="C43" s="362" t="str">
        <f>JL!L27</f>
        <v>Pečený bramborák (2 ks), zelný salát s krájenou paprikou a cibulí</v>
      </c>
      <c r="D43" s="119" t="s">
        <v>47</v>
      </c>
      <c r="E43" s="119"/>
      <c r="F43" s="122"/>
      <c r="G43" s="286">
        <v>15</v>
      </c>
      <c r="H43" s="324"/>
      <c r="I43" s="299"/>
      <c r="J43" s="284"/>
      <c r="K43" s="302"/>
      <c r="L43" s="285"/>
      <c r="M43" s="214"/>
      <c r="N43" s="327">
        <v>25</v>
      </c>
      <c r="O43" s="352">
        <f t="shared" si="3"/>
        <v>40</v>
      </c>
    </row>
    <row r="44" spans="1:15" ht="23.25" hidden="1" customHeight="1">
      <c r="A44" s="306"/>
      <c r="B44" s="341"/>
      <c r="C44" s="362" t="e">
        <f>REPT(JL!#REF!,1)</f>
        <v>#REF!</v>
      </c>
      <c r="D44" s="119"/>
      <c r="E44" s="119"/>
      <c r="F44" s="122"/>
      <c r="G44" s="287"/>
      <c r="H44" s="324"/>
      <c r="I44" s="299"/>
      <c r="J44" s="284"/>
      <c r="K44" s="302"/>
      <c r="L44" s="285"/>
      <c r="M44" s="214"/>
      <c r="N44" s="327"/>
      <c r="O44" s="352">
        <f t="shared" si="3"/>
        <v>0</v>
      </c>
    </row>
    <row r="45" spans="1:15" ht="24" customHeight="1" thickBot="1">
      <c r="A45" s="308"/>
      <c r="B45" s="341"/>
      <c r="C45" s="363" t="str">
        <f>REPT(JL!L32,1)</f>
        <v>Pečené kachní stehno, dušené červené zelí, karlovarské knedlíky a bramborové knedlíky</v>
      </c>
      <c r="D45" s="179" t="s">
        <v>47</v>
      </c>
      <c r="E45" s="123"/>
      <c r="F45" s="122"/>
      <c r="G45" s="286"/>
      <c r="H45" s="324"/>
      <c r="I45" s="299"/>
      <c r="J45" s="288"/>
      <c r="K45" s="303"/>
      <c r="L45" s="289"/>
      <c r="M45" s="290"/>
      <c r="N45" s="327">
        <v>20</v>
      </c>
      <c r="O45" s="353">
        <f t="shared" si="3"/>
        <v>20</v>
      </c>
    </row>
    <row r="46" spans="1:15" s="142" customFormat="1" ht="20.100000000000001" customHeight="1" thickBot="1">
      <c r="A46" s="320"/>
      <c r="B46" s="343"/>
      <c r="C46" s="365"/>
      <c r="D46" s="159"/>
      <c r="E46" s="140"/>
      <c r="F46" s="125"/>
      <c r="G46" s="141"/>
      <c r="H46" s="140"/>
      <c r="I46" s="319"/>
      <c r="J46" s="310"/>
      <c r="K46" s="309"/>
      <c r="L46" s="206"/>
      <c r="M46" s="215"/>
      <c r="N46" s="126"/>
      <c r="O46" s="354">
        <f>J46</f>
        <v>0</v>
      </c>
    </row>
    <row r="47" spans="1:15" ht="20.25" customHeight="1" thickBot="1">
      <c r="A47" s="292"/>
      <c r="B47" s="344"/>
      <c r="C47" s="369"/>
      <c r="D47" s="180">
        <f>SUM(D40:D45)</f>
        <v>0</v>
      </c>
      <c r="E47" s="148"/>
      <c r="F47" s="151">
        <f>F45+F43+F42+F41+F40+F46</f>
        <v>0</v>
      </c>
      <c r="G47" s="275">
        <f>SUM(G40:G46)</f>
        <v>60</v>
      </c>
      <c r="H47" s="275">
        <f>SUM(H40:H45)</f>
        <v>0</v>
      </c>
      <c r="I47" s="149"/>
      <c r="J47" s="275">
        <f>SUM(J40:J46)</f>
        <v>25</v>
      </c>
      <c r="K47" s="270"/>
      <c r="L47" s="207">
        <f>L45+L43+L42+L41+L40</f>
        <v>0</v>
      </c>
      <c r="M47" s="216"/>
      <c r="N47" s="158">
        <f>N40+N41+N42+N43+N44+N45</f>
        <v>125</v>
      </c>
      <c r="O47" s="331">
        <f>O45+O43+O41+O40</f>
        <v>210</v>
      </c>
    </row>
    <row r="48" spans="1:15" s="136" customFormat="1" ht="22.5" customHeight="1">
      <c r="A48" s="305" t="s">
        <v>4</v>
      </c>
      <c r="B48" s="345"/>
      <c r="C48" s="361">
        <f>SUM(C37+1)</f>
        <v>45422</v>
      </c>
      <c r="D48" s="160"/>
      <c r="E48" s="135"/>
      <c r="F48" s="152"/>
      <c r="G48" s="138"/>
      <c r="H48" s="181"/>
      <c r="I48" s="317"/>
      <c r="J48" s="139"/>
      <c r="K48" s="268"/>
      <c r="L48" s="139"/>
      <c r="M48" s="213"/>
      <c r="N48" s="155"/>
      <c r="O48" s="332"/>
    </row>
    <row r="49" spans="1:16" ht="24" customHeight="1">
      <c r="A49" s="306"/>
      <c r="B49" s="341"/>
      <c r="C49" s="362" t="str">
        <f>REPT(JL!O12,1)</f>
        <v>Drůbeží vývar s krupicovými noky</v>
      </c>
      <c r="D49" s="119" t="s">
        <v>47</v>
      </c>
      <c r="E49" s="119"/>
      <c r="F49" s="86"/>
      <c r="G49" s="120"/>
      <c r="H49" s="321"/>
      <c r="I49" s="299"/>
      <c r="J49" s="281">
        <f>J58</f>
        <v>25</v>
      </c>
      <c r="K49" s="302"/>
      <c r="L49" s="282"/>
      <c r="M49" s="214"/>
      <c r="N49" s="157">
        <v>20</v>
      </c>
      <c r="O49" s="352">
        <f t="shared" ref="O49:O56" si="4">SUM(D49:N49)</f>
        <v>45</v>
      </c>
    </row>
    <row r="50" spans="1:16" ht="24" customHeight="1">
      <c r="A50" s="306"/>
      <c r="B50" s="341"/>
      <c r="C50" s="362" t="str">
        <f>REPT(JL!O15,1)</f>
        <v>Hrachová</v>
      </c>
      <c r="D50" s="119" t="s">
        <v>47</v>
      </c>
      <c r="E50" s="119"/>
      <c r="F50" s="87"/>
      <c r="G50" s="121">
        <f>G58</f>
        <v>50</v>
      </c>
      <c r="H50" s="322"/>
      <c r="I50" s="299"/>
      <c r="J50" s="281"/>
      <c r="K50" s="302"/>
      <c r="L50" s="282"/>
      <c r="M50" s="214"/>
      <c r="N50" s="157">
        <v>30</v>
      </c>
      <c r="O50" s="352">
        <f t="shared" si="4"/>
        <v>80</v>
      </c>
    </row>
    <row r="51" spans="1:16" ht="24" customHeight="1">
      <c r="A51" s="307"/>
      <c r="B51" s="342"/>
      <c r="C51" s="371" t="str">
        <f>REPT(JL!O19,1)</f>
        <v>Hovězí španělský ptáček, dušená rýže (plněný závitek okurkou, vejcem, uzeninou a slaninou)</v>
      </c>
      <c r="D51" s="119" t="s">
        <v>47</v>
      </c>
      <c r="E51" s="119"/>
      <c r="F51" s="87"/>
      <c r="G51" s="283">
        <v>25</v>
      </c>
      <c r="H51" s="323"/>
      <c r="I51" s="299"/>
      <c r="J51" s="284"/>
      <c r="K51" s="325"/>
      <c r="L51" s="285"/>
      <c r="M51" s="214"/>
      <c r="N51" s="326">
        <v>55</v>
      </c>
      <c r="O51" s="352">
        <f t="shared" si="4"/>
        <v>80</v>
      </c>
    </row>
    <row r="52" spans="1:16" ht="24" customHeight="1">
      <c r="A52" s="307"/>
      <c r="B52" s="342"/>
      <c r="C52" s="362" t="str">
        <f>REPT(JL!O23,1)</f>
        <v>Zapečené těstoviny s krůtím masem a zeleninou a sýrem (krůtí maso, těstoviny, cibule,sůl, pepř, vejce, smetana, zelenina, sýr)</v>
      </c>
      <c r="D52" s="119" t="s">
        <v>47</v>
      </c>
      <c r="E52" s="119"/>
      <c r="F52" s="87"/>
      <c r="G52" s="266">
        <v>20</v>
      </c>
      <c r="H52" s="323"/>
      <c r="I52" s="299"/>
      <c r="J52" s="284">
        <v>25</v>
      </c>
      <c r="K52" s="325"/>
      <c r="L52" s="285"/>
      <c r="M52" s="214"/>
      <c r="N52" s="326">
        <v>35</v>
      </c>
      <c r="O52" s="352">
        <f t="shared" si="4"/>
        <v>80</v>
      </c>
    </row>
    <row r="53" spans="1:16" ht="23.25" hidden="1" customHeight="1">
      <c r="A53" s="306"/>
      <c r="B53" s="341"/>
      <c r="C53" s="363" t="e">
        <f>REPT(JL!#REF!,1)</f>
        <v>#REF!</v>
      </c>
      <c r="D53" s="119"/>
      <c r="E53" s="119"/>
      <c r="F53" s="87"/>
      <c r="G53" s="266"/>
      <c r="H53" s="323"/>
      <c r="I53" s="299"/>
      <c r="J53" s="284"/>
      <c r="K53" s="302"/>
      <c r="L53" s="285"/>
      <c r="M53" s="214"/>
      <c r="N53" s="326"/>
      <c r="O53" s="352">
        <f t="shared" si="4"/>
        <v>0</v>
      </c>
    </row>
    <row r="54" spans="1:16" ht="24" customHeight="1">
      <c r="A54" s="308"/>
      <c r="B54" s="341"/>
      <c r="C54" s="362" t="str">
        <f>JL!O27</f>
        <v>Zelené karí s kokosovým mlékem a zelelninou, jasmínová rýže</v>
      </c>
      <c r="D54" s="119" t="s">
        <v>47</v>
      </c>
      <c r="E54" s="119"/>
      <c r="F54" s="122"/>
      <c r="G54" s="286">
        <v>5</v>
      </c>
      <c r="H54" s="324"/>
      <c r="I54" s="299"/>
      <c r="J54" s="284"/>
      <c r="K54" s="302"/>
      <c r="L54" s="285"/>
      <c r="M54" s="214"/>
      <c r="N54" s="327">
        <v>10</v>
      </c>
      <c r="O54" s="352">
        <f t="shared" si="4"/>
        <v>15</v>
      </c>
    </row>
    <row r="55" spans="1:16" ht="23.25" hidden="1" customHeight="1">
      <c r="A55" s="306"/>
      <c r="B55" s="341"/>
      <c r="C55" s="362" t="e">
        <f>REPT(JL!#REF!,1)</f>
        <v>#REF!</v>
      </c>
      <c r="D55" s="119"/>
      <c r="E55" s="119"/>
      <c r="F55" s="122"/>
      <c r="G55" s="287"/>
      <c r="H55" s="324"/>
      <c r="I55" s="299"/>
      <c r="J55" s="284"/>
      <c r="K55" s="302"/>
      <c r="L55" s="285"/>
      <c r="M55" s="214"/>
      <c r="N55" s="327"/>
      <c r="O55" s="352">
        <f t="shared" si="4"/>
        <v>0</v>
      </c>
    </row>
    <row r="56" spans="1:16" ht="24" customHeight="1" thickBot="1">
      <c r="A56" s="308"/>
      <c r="B56" s="341"/>
      <c r="C56" s="363" t="str">
        <f>REPT(JL!O32,1)</f>
        <v>Kuřecí steak zapékaný se sušenými rajčaty, pečenou anglickou slaninou a sýrem gouda, smažené americké brambory</v>
      </c>
      <c r="D56" s="179" t="s">
        <v>47</v>
      </c>
      <c r="E56" s="123"/>
      <c r="F56" s="122"/>
      <c r="G56" s="286"/>
      <c r="H56" s="324"/>
      <c r="I56" s="299"/>
      <c r="J56" s="288"/>
      <c r="K56" s="303"/>
      <c r="L56" s="289"/>
      <c r="M56" s="290"/>
      <c r="N56" s="327">
        <v>10</v>
      </c>
      <c r="O56" s="353">
        <f t="shared" si="4"/>
        <v>10</v>
      </c>
    </row>
    <row r="57" spans="1:16" s="142" customFormat="1" ht="20.100000000000001" customHeight="1" thickBot="1">
      <c r="A57" s="124"/>
      <c r="B57" s="343"/>
      <c r="C57" s="365"/>
      <c r="D57" s="159"/>
      <c r="E57" s="140"/>
      <c r="F57" s="125"/>
      <c r="G57" s="141"/>
      <c r="H57" s="140"/>
      <c r="I57" s="318"/>
      <c r="J57" s="204"/>
      <c r="K57" s="269"/>
      <c r="L57" s="206"/>
      <c r="M57" s="215"/>
      <c r="N57" s="126"/>
      <c r="O57" s="354">
        <f>J57</f>
        <v>0</v>
      </c>
    </row>
    <row r="58" spans="1:16" ht="21" customHeight="1" thickBot="1">
      <c r="A58" s="3" t="s">
        <v>5</v>
      </c>
      <c r="B58" s="338"/>
      <c r="C58" s="372"/>
      <c r="D58" s="180">
        <f>SUM(D51:D56)</f>
        <v>0</v>
      </c>
      <c r="E58" s="148"/>
      <c r="F58" s="151">
        <f>F56+F54+F53+F52+F51+F57</f>
        <v>0</v>
      </c>
      <c r="G58" s="275">
        <f>SUM(G51:G57)</f>
        <v>50</v>
      </c>
      <c r="H58" s="275">
        <f>SUM(H51:H56)</f>
        <v>0</v>
      </c>
      <c r="I58" s="149"/>
      <c r="J58" s="275">
        <f>SUM(J51:J57)</f>
        <v>25</v>
      </c>
      <c r="K58" s="270"/>
      <c r="L58" s="207">
        <f>L56+L54+L53+L52+L51</f>
        <v>0</v>
      </c>
      <c r="M58" s="216"/>
      <c r="N58" s="158">
        <f>N51+N52+N53+N54+N55+N56</f>
        <v>110</v>
      </c>
      <c r="O58" s="331">
        <f>O56+O54+O52+O51+O57</f>
        <v>185</v>
      </c>
      <c r="P58" s="127"/>
    </row>
    <row r="59" spans="1:16" s="144" customFormat="1" ht="21" customHeight="1" thickBot="1">
      <c r="A59" s="143" t="s">
        <v>9</v>
      </c>
      <c r="B59" s="339"/>
      <c r="C59" s="373"/>
      <c r="D59" s="161" t="s">
        <v>47</v>
      </c>
      <c r="E59" s="145"/>
      <c r="F59" s="153"/>
      <c r="G59" s="146"/>
      <c r="H59" s="182"/>
      <c r="I59" s="145"/>
      <c r="J59" s="205"/>
      <c r="K59" s="271"/>
      <c r="L59" s="208"/>
      <c r="M59" s="210"/>
      <c r="N59" s="147"/>
      <c r="O59" s="333"/>
    </row>
    <row r="60" spans="1:16" s="162" customFormat="1" ht="9" customHeight="1">
      <c r="A60" s="217"/>
      <c r="B60" s="340"/>
      <c r="C60" s="374"/>
      <c r="D60" s="163">
        <f>D58+D47+D36+D25+D14</f>
        <v>0</v>
      </c>
      <c r="E60" s="163"/>
      <c r="F60" s="163">
        <f>F58+F47+F36+F25+F14</f>
        <v>0</v>
      </c>
      <c r="G60" s="163"/>
      <c r="H60" s="164">
        <f>H58+H47+H36+H25+H14</f>
        <v>0</v>
      </c>
      <c r="I60" s="164"/>
      <c r="J60" s="164">
        <f>J58+J47+J36+J25+J14</f>
        <v>100</v>
      </c>
      <c r="K60" s="272"/>
      <c r="L60" s="164">
        <f>L58+L47+L36+L25+L14</f>
        <v>0</v>
      </c>
      <c r="M60" s="211"/>
      <c r="N60" s="165">
        <f>N58+N47+N36+N25+N14</f>
        <v>450</v>
      </c>
      <c r="O60" s="334" t="s">
        <v>65</v>
      </c>
    </row>
    <row r="61" spans="1:16" s="162" customFormat="1" ht="9" customHeight="1">
      <c r="A61" s="568"/>
      <c r="B61" s="568"/>
      <c r="C61" s="568"/>
      <c r="D61" s="163">
        <f t="shared" ref="D61:O61" si="5">D58+D47+D36+D25+D14</f>
        <v>0</v>
      </c>
      <c r="E61" s="163">
        <f t="shared" si="5"/>
        <v>0</v>
      </c>
      <c r="F61" s="163">
        <f t="shared" si="5"/>
        <v>0</v>
      </c>
      <c r="G61" s="163">
        <f t="shared" si="5"/>
        <v>215</v>
      </c>
      <c r="H61" s="163">
        <f t="shared" si="5"/>
        <v>0</v>
      </c>
      <c r="I61" s="163">
        <f t="shared" si="5"/>
        <v>0</v>
      </c>
      <c r="J61" s="163">
        <f t="shared" si="5"/>
        <v>100</v>
      </c>
      <c r="K61" s="273">
        <f t="shared" si="5"/>
        <v>0</v>
      </c>
      <c r="L61" s="163">
        <f t="shared" si="5"/>
        <v>0</v>
      </c>
      <c r="M61" s="212">
        <f t="shared" si="5"/>
        <v>0</v>
      </c>
      <c r="N61" s="163">
        <f t="shared" si="5"/>
        <v>450</v>
      </c>
      <c r="O61" s="335">
        <f t="shared" si="5"/>
        <v>765</v>
      </c>
    </row>
    <row r="62" spans="1:16" s="162" customFormat="1" ht="9" customHeight="1">
      <c r="A62" s="568"/>
      <c r="B62" s="568"/>
      <c r="C62" s="568"/>
      <c r="D62" s="163">
        <f>D61/5</f>
        <v>0</v>
      </c>
      <c r="E62" s="163">
        <f t="shared" ref="E62:N62" si="6">E61/5</f>
        <v>0</v>
      </c>
      <c r="F62" s="163">
        <f t="shared" si="6"/>
        <v>0</v>
      </c>
      <c r="G62" s="163">
        <f t="shared" si="6"/>
        <v>43</v>
      </c>
      <c r="H62" s="163">
        <f t="shared" si="6"/>
        <v>0</v>
      </c>
      <c r="I62" s="163">
        <f t="shared" si="6"/>
        <v>0</v>
      </c>
      <c r="J62" s="163">
        <f t="shared" si="6"/>
        <v>20</v>
      </c>
      <c r="K62" s="273">
        <f t="shared" si="6"/>
        <v>0</v>
      </c>
      <c r="L62" s="163">
        <f t="shared" si="6"/>
        <v>0</v>
      </c>
      <c r="M62" s="212">
        <f t="shared" si="6"/>
        <v>0</v>
      </c>
      <c r="N62" s="163">
        <f t="shared" si="6"/>
        <v>90</v>
      </c>
      <c r="O62" s="336">
        <f>O61/5</f>
        <v>153</v>
      </c>
    </row>
    <row r="63" spans="1:16" ht="170.25" customHeight="1">
      <c r="A63" s="568"/>
      <c r="B63" s="568"/>
      <c r="C63" s="568"/>
    </row>
  </sheetData>
  <mergeCells count="3">
    <mergeCell ref="A1:O1"/>
    <mergeCell ref="A2:C3"/>
    <mergeCell ref="A61:C63"/>
  </mergeCells>
  <printOptions horizontalCentered="1"/>
  <pageMargins left="0" right="0" top="0" bottom="0" header="0" footer="0"/>
  <pageSetup paperSize="9" scale="52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45418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67</v>
      </c>
      <c r="E3" s="47"/>
      <c r="F3" s="47"/>
      <c r="G3" s="47"/>
      <c r="H3" s="46" t="s">
        <v>14</v>
      </c>
      <c r="I3" s="91" t="s">
        <v>68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0" t="s">
        <v>56</v>
      </c>
      <c r="B9" s="131"/>
      <c r="C9" s="90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30" t="s">
        <v>57</v>
      </c>
      <c r="B10" s="131"/>
      <c r="C10" s="90" t="str">
        <f>JL!C15</f>
        <v>Zeleninový krém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30" t="s">
        <v>76</v>
      </c>
      <c r="B11" s="132"/>
      <c r="C11" s="101" t="str">
        <f>JL!C19</f>
        <v>Pečená krkovička na slanině, šťouchané brambory s cibulkou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30" t="s">
        <v>77</v>
      </c>
      <c r="B12" s="133"/>
      <c r="C12" s="101" t="str">
        <f>JL!C23</f>
        <v>Bramborový guláš s uzeninou, chléb (cibule, paprika, uzenina, česnek, majoránka, mouka, pepř, kmín, sůl)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30" t="s">
        <v>71</v>
      </c>
      <c r="B13" s="133"/>
      <c r="C13" s="101" t="str">
        <f>JL!C27</f>
        <v>Špecle se sýrem - Käsespätzle (bramborové těstoviny "špecle", smažená cibulka, sůl, směs strouhaných sůrů s pažitkou)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30" t="s">
        <v>72</v>
      </c>
      <c r="B14" s="134"/>
      <c r="C14" s="101" t="str">
        <f>JL!C32</f>
        <v>Přírodní kuřecí steak , smažené bramborové hranolky, tatarská omáčka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9"/>
      <c r="D15" s="570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42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1" t="s">
        <v>46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3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45419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 xml:space="preserve">EYELEVEL - JENEČ </v>
      </c>
      <c r="E30" s="47"/>
      <c r="F30" s="47"/>
      <c r="G30" s="47"/>
      <c r="H30" s="46" t="s">
        <v>14</v>
      </c>
      <c r="I30" s="91" t="str">
        <f>I3</f>
        <v>731 438 517, 776 107 716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0" t="s">
        <v>56</v>
      </c>
      <c r="B36" s="131"/>
      <c r="C36" s="112" t="str">
        <f>JL!F12</f>
        <v>Hovězí vývar s masem a vlasovými nudlemi</v>
      </c>
      <c r="D36" s="9"/>
      <c r="E36" s="19" t="s">
        <v>31</v>
      </c>
      <c r="F36" s="21"/>
      <c r="G36" s="22"/>
      <c r="H36" s="23"/>
      <c r="I36" s="23"/>
      <c r="J36" s="24"/>
      <c r="K36" s="92"/>
      <c r="L36" s="98"/>
      <c r="M36" s="93"/>
    </row>
    <row r="37" spans="1:13" ht="18.95" customHeight="1">
      <c r="A37" s="130" t="s">
        <v>57</v>
      </c>
      <c r="B37" s="131"/>
      <c r="C37" s="90" t="str">
        <f>JL!F15</f>
        <v>Gulášová polévka</v>
      </c>
      <c r="D37" s="9"/>
      <c r="E37" s="94" t="s">
        <v>31</v>
      </c>
      <c r="F37" s="21"/>
      <c r="G37" s="99"/>
      <c r="H37" s="23"/>
      <c r="I37" s="25"/>
      <c r="J37" s="24"/>
      <c r="K37" s="8"/>
      <c r="L37" s="98"/>
      <c r="M37" s="9"/>
    </row>
    <row r="38" spans="1:13" ht="18.95" customHeight="1">
      <c r="A38" s="130" t="s">
        <v>76</v>
      </c>
      <c r="B38" s="132"/>
      <c r="C38" s="101" t="str">
        <f>JL!F19</f>
        <v>Burgundská hovězí pečeně na červeném víně, houskové knedlíky (hovězí, mouka, cukr, ocet, protlak, sůl, pepř, slanina, víno)</v>
      </c>
      <c r="D38" s="9"/>
      <c r="E38" s="19" t="s">
        <v>31</v>
      </c>
      <c r="F38" s="21"/>
      <c r="G38" s="26"/>
      <c r="H38" s="23"/>
      <c r="I38" s="25"/>
      <c r="J38" s="24"/>
      <c r="K38" s="92"/>
      <c r="L38" s="103"/>
      <c r="M38" s="93"/>
    </row>
    <row r="39" spans="1:13" ht="18.95" customHeight="1">
      <c r="A39" s="130" t="s">
        <v>77</v>
      </c>
      <c r="B39" s="133"/>
      <c r="C39" s="101" t="str">
        <f>JL!F23</f>
        <v>Smažený mletý jihočeský řízek z BIO masa se sýrem, bramborová kaše s máslem, okurka</v>
      </c>
      <c r="D39" s="9"/>
      <c r="E39" s="94" t="s">
        <v>31</v>
      </c>
      <c r="F39" s="21"/>
      <c r="G39" s="26"/>
      <c r="H39" s="23"/>
      <c r="I39" s="27"/>
      <c r="J39" s="24"/>
      <c r="K39" s="92"/>
      <c r="L39" s="98"/>
      <c r="M39" s="93"/>
    </row>
    <row r="40" spans="1:13" ht="18.95" customHeight="1">
      <c r="A40" s="130" t="s">
        <v>71</v>
      </c>
      <c r="B40" s="133"/>
      <c r="C40" s="101" t="str">
        <f>JL!F27</f>
        <v>Bramborové šišky s mákem, přepuštěné máslo, mléko (brambory, mouka, vejce, máslo, mák, cukr, voda)</v>
      </c>
      <c r="D40" s="9"/>
      <c r="E40" s="19" t="s">
        <v>31</v>
      </c>
      <c r="F40" s="21"/>
      <c r="G40" s="26"/>
      <c r="H40" s="23"/>
      <c r="I40" s="27"/>
      <c r="J40" s="24"/>
      <c r="K40" s="8"/>
      <c r="L40" s="103"/>
      <c r="M40" s="9"/>
    </row>
    <row r="41" spans="1:13" ht="18.95" customHeight="1">
      <c r="A41" s="130" t="s">
        <v>72</v>
      </c>
      <c r="B41" s="134"/>
      <c r="C41" s="101" t="str">
        <f>JL!F32</f>
        <v>Vepřová kapsa plněná žampiony, šunkou a slaninou, smažené bramborové rösties</v>
      </c>
      <c r="D41" s="9"/>
      <c r="E41" s="19" t="s">
        <v>31</v>
      </c>
      <c r="F41" s="21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9"/>
      <c r="D42" s="570"/>
      <c r="E42" s="19"/>
      <c r="F42" s="21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21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42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1" t="s">
        <v>46</v>
      </c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3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45420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 xml:space="preserve">EYELEVEL - JENEČ </v>
      </c>
      <c r="E57" s="47"/>
      <c r="F57" s="47"/>
      <c r="G57" s="47"/>
      <c r="H57" s="46" t="s">
        <v>14</v>
      </c>
      <c r="I57" s="91" t="str">
        <f>I30</f>
        <v>731 438 517, 776 107 716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0" t="s">
        <v>56</v>
      </c>
      <c r="B63" s="131"/>
      <c r="C63" s="112">
        <f>JL!I12</f>
        <v>0</v>
      </c>
      <c r="D63" s="9"/>
      <c r="E63" s="19" t="s">
        <v>31</v>
      </c>
      <c r="F63" s="21"/>
      <c r="G63" s="22"/>
      <c r="H63" s="23"/>
      <c r="I63" s="23"/>
      <c r="J63" s="24"/>
      <c r="K63" s="92"/>
      <c r="L63" s="98"/>
      <c r="M63" s="93"/>
    </row>
    <row r="64" spans="1:13" ht="18.95" customHeight="1">
      <c r="A64" s="130" t="s">
        <v>57</v>
      </c>
      <c r="B64" s="131"/>
      <c r="C64" s="90">
        <f>JL!I15</f>
        <v>0</v>
      </c>
      <c r="D64" s="9"/>
      <c r="E64" s="94" t="s">
        <v>31</v>
      </c>
      <c r="F64" s="21"/>
      <c r="G64" s="99"/>
      <c r="H64" s="23"/>
      <c r="I64" s="25"/>
      <c r="J64" s="24"/>
      <c r="K64" s="8"/>
      <c r="L64" s="98"/>
      <c r="M64" s="9"/>
    </row>
    <row r="65" spans="1:13" ht="18.95" customHeight="1">
      <c r="A65" s="130" t="s">
        <v>76</v>
      </c>
      <c r="B65" s="132"/>
      <c r="C65" s="101">
        <f>JL!I19</f>
        <v>0</v>
      </c>
      <c r="D65" s="9"/>
      <c r="E65" s="19" t="s">
        <v>31</v>
      </c>
      <c r="F65" s="21"/>
      <c r="G65" s="26"/>
      <c r="H65" s="23"/>
      <c r="I65" s="25"/>
      <c r="J65" s="24"/>
      <c r="K65" s="92"/>
      <c r="L65" s="103"/>
      <c r="M65" s="93"/>
    </row>
    <row r="66" spans="1:13" ht="18.95" customHeight="1">
      <c r="A66" s="130" t="s">
        <v>77</v>
      </c>
      <c r="B66" s="133"/>
      <c r="C66" s="101">
        <f>JL!I23</f>
        <v>0</v>
      </c>
      <c r="D66" s="9"/>
      <c r="E66" s="94" t="s">
        <v>31</v>
      </c>
      <c r="F66" s="21"/>
      <c r="G66" s="26"/>
      <c r="H66" s="23"/>
      <c r="I66" s="27"/>
      <c r="J66" s="24"/>
      <c r="K66" s="92"/>
      <c r="L66" s="103"/>
      <c r="M66" s="93"/>
    </row>
    <row r="67" spans="1:13" ht="18.95" customHeight="1">
      <c r="A67" s="130" t="s">
        <v>71</v>
      </c>
      <c r="B67" s="133"/>
      <c r="C67" s="101">
        <f>JL!I27</f>
        <v>0</v>
      </c>
      <c r="D67" s="9"/>
      <c r="E67" s="19" t="s">
        <v>31</v>
      </c>
      <c r="F67" s="21"/>
      <c r="G67" s="26"/>
      <c r="H67" s="23"/>
      <c r="I67" s="27"/>
      <c r="J67" s="24"/>
      <c r="K67" s="8"/>
      <c r="L67" s="98"/>
      <c r="M67" s="9"/>
    </row>
    <row r="68" spans="1:13" ht="18.95" customHeight="1">
      <c r="A68" s="130" t="s">
        <v>72</v>
      </c>
      <c r="B68" s="134"/>
      <c r="C68" s="101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9"/>
      <c r="D69" s="570"/>
      <c r="E69" s="19"/>
      <c r="F69" s="21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21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42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1" t="s">
        <v>46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3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45421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 xml:space="preserve">EYELEVEL - JENEČ </v>
      </c>
      <c r="E84" s="47"/>
      <c r="F84" s="47"/>
      <c r="G84" s="47"/>
      <c r="H84" s="46" t="s">
        <v>14</v>
      </c>
      <c r="I84" s="91" t="str">
        <f>I57</f>
        <v>731 438 517, 776 107 716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0" t="s">
        <v>56</v>
      </c>
      <c r="B90" s="131"/>
      <c r="C90" s="90" t="str">
        <f>JL!L12</f>
        <v>Hovězí vývar s fritátovými nudlemi a zeleninou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130" t="s">
        <v>57</v>
      </c>
      <c r="B91" s="131"/>
      <c r="C91" s="90" t="str">
        <f>JL!L15</f>
        <v>Květáková krémová se smetanou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130" t="s">
        <v>76</v>
      </c>
      <c r="B92" s="132"/>
      <c r="C92" s="101" t="str">
        <f>JL!L19</f>
        <v>Smažené kuřecí stripsy v křupavé strouhance, bramborový salát, citron</v>
      </c>
      <c r="D92" s="9"/>
      <c r="E92" s="19" t="s">
        <v>31</v>
      </c>
      <c r="F92" s="21"/>
      <c r="G92" s="26"/>
      <c r="H92" s="23"/>
      <c r="I92" s="25"/>
      <c r="J92" s="24"/>
      <c r="K92" s="92"/>
      <c r="L92" s="103"/>
      <c r="M92" s="93"/>
    </row>
    <row r="93" spans="1:13" ht="18.95" customHeight="1">
      <c r="A93" s="130" t="s">
        <v>77</v>
      </c>
      <c r="B93" s="133"/>
      <c r="C93" s="101" t="str">
        <f>JL!L23</f>
        <v>Šumavská vepřová plec dušená se zeleninou, houskové knedlíky (vepř. maso, zelenina, okurky, slanina, cibule, mouka, cukr, smetana)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130" t="s">
        <v>71</v>
      </c>
      <c r="B94" s="133"/>
      <c r="C94" s="101" t="str">
        <f>JL!L27</f>
        <v>Pečený bramborák (2 ks), zelný salát s krájenou paprikou a cibulí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130" t="s">
        <v>72</v>
      </c>
      <c r="B95" s="134"/>
      <c r="C95" s="101" t="str">
        <f>JL!L32</f>
        <v>Pečené kachní stehno, dušené červené zelí, karlovarské knedlíky a bramborové knedlíky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9"/>
      <c r="D96" s="570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42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1" t="s">
        <v>46</v>
      </c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3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45422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 xml:space="preserve">EYELEVEL - JENEČ </v>
      </c>
      <c r="E111" s="47"/>
      <c r="F111" s="47"/>
      <c r="G111" s="47"/>
      <c r="H111" s="46" t="s">
        <v>14</v>
      </c>
      <c r="I111" s="91" t="str">
        <f>I84</f>
        <v>731 438 517, 776 107 716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0" t="s">
        <v>56</v>
      </c>
      <c r="B117" s="131"/>
      <c r="C117" s="112" t="str">
        <f>JL!O12</f>
        <v>Drůbeží vývar s krupicovými noky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130" t="s">
        <v>57</v>
      </c>
      <c r="B118" s="131"/>
      <c r="C118" s="90" t="str">
        <f>JL!O15</f>
        <v>Hrachová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130" t="s">
        <v>76</v>
      </c>
      <c r="B119" s="132"/>
      <c r="C119" s="101" t="str">
        <f>JL!O19</f>
        <v>Hovězí španělský ptáček, dušená rýže (plněný závitek okurkou, vejcem, uzeninou a slaninou)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130" t="s">
        <v>77</v>
      </c>
      <c r="B120" s="133"/>
      <c r="C120" s="101" t="str">
        <f>JL!O23</f>
        <v>Zapečené těstoviny s krůtím masem a zeleninou a sýrem (krůtí maso, těstoviny, cibule,sůl, pepř, vejce, smetana, zelenina, sýr)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130" t="s">
        <v>71</v>
      </c>
      <c r="B121" s="133"/>
      <c r="C121" s="101" t="str">
        <f>JL!O27</f>
        <v>Zelené karí s kokosovým mlékem a zelelninou, jasmínová rýže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130" t="s">
        <v>72</v>
      </c>
      <c r="B122" s="134"/>
      <c r="C122" s="101" t="str">
        <f>JL!O32</f>
        <v>Kuřecí steak zapékaný se sušenými rajčaty, pečenou anglickou slaninou a sýrem gouda, smažené americké brambory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9"/>
      <c r="D123" s="570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42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1" t="s">
        <v>46</v>
      </c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45418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73</v>
      </c>
      <c r="E3" s="47"/>
      <c r="F3" s="47"/>
      <c r="G3" s="47"/>
      <c r="H3" s="46" t="s">
        <v>14</v>
      </c>
      <c r="I3" s="91">
        <v>602881440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6" t="s">
        <v>56</v>
      </c>
      <c r="B9" s="97"/>
      <c r="C9" s="90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96" t="s">
        <v>57</v>
      </c>
      <c r="B10" s="97"/>
      <c r="C10" s="90" t="str">
        <f>JL!C15</f>
        <v>Zeleninový krém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96" t="s">
        <v>69</v>
      </c>
      <c r="B11" s="100"/>
      <c r="C11" s="101" t="str">
        <f>JL!C19</f>
        <v>Pečená krkovička na slanině, šťouchané brambory s cibulkou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96" t="s">
        <v>70</v>
      </c>
      <c r="B12" s="104"/>
      <c r="C12" s="101" t="str">
        <f>JL!C23</f>
        <v>Bramborový guláš s uzeninou, chléb (cibule, paprika, uzenina, česnek, majoránka, mouka, pepř, kmín, sůl)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96" t="s">
        <v>71</v>
      </c>
      <c r="B13" s="104"/>
      <c r="C13" s="101" t="str">
        <f>JL!C27</f>
        <v>Špecle se sýrem - Käsespätzle (bramborové těstoviny "špecle", smažená cibulka, sůl, směs strouhaných sůrů s pažitkou)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96" t="s">
        <v>72</v>
      </c>
      <c r="B14" s="105"/>
      <c r="C14" s="101" t="str">
        <f>JL!C32</f>
        <v>Přírodní kuřecí steak , smažené bramborové hranolky, tatarská omáčka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9"/>
      <c r="D15" s="570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42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1" t="s">
        <v>46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3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45419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KLOKOČKA AUTOSALON - ŘEPY</v>
      </c>
      <c r="E30" s="47"/>
      <c r="F30" s="47"/>
      <c r="G30" s="47"/>
      <c r="H30" s="46" t="s">
        <v>14</v>
      </c>
      <c r="I30" s="91">
        <f>I3</f>
        <v>602881440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6" t="s">
        <v>56</v>
      </c>
      <c r="B36" s="97"/>
      <c r="C36" s="112" t="str">
        <f>JL!F12</f>
        <v>Hovězí vývar s masem a vlasovými nudlemi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96" t="s">
        <v>57</v>
      </c>
      <c r="B37" s="97"/>
      <c r="C37" s="90" t="str">
        <f>JL!F15</f>
        <v>Gulášová polévka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96" t="s">
        <v>69</v>
      </c>
      <c r="B38" s="100"/>
      <c r="C38" s="101" t="str">
        <f>JL!F19</f>
        <v>Burgundská hovězí pečeně na červeném víně, houskové knedlíky (hovězí, mouka, cukr, ocet, protlak, sůl, pepř, slanina, víno)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96" t="s">
        <v>70</v>
      </c>
      <c r="B39" s="104"/>
      <c r="C39" s="101" t="str">
        <f>JL!F23</f>
        <v>Smažený mletý jihočeský řízek z BIO masa se sýrem, bramborová kaše s máslem, okurka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96" t="s">
        <v>71</v>
      </c>
      <c r="B40" s="104"/>
      <c r="C40" s="101" t="str">
        <f>JL!F27</f>
        <v>Bramborové šišky s mákem, přepuštěné máslo, mléko (brambory, mouka, vejce, máslo, mák, cukr, voda)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96" t="s">
        <v>72</v>
      </c>
      <c r="B41" s="105"/>
      <c r="C41" s="101" t="str">
        <f>JL!F32</f>
        <v>Vepřová kapsa plněná žampiony, šunkou a slaninou, smažené bramborové rösties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9"/>
      <c r="D42" s="570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42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1" t="s">
        <v>46</v>
      </c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3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45420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KLOKOČKA AUTOSALON - ŘEPY</v>
      </c>
      <c r="E57" s="47"/>
      <c r="F57" s="47"/>
      <c r="G57" s="47"/>
      <c r="H57" s="46" t="s">
        <v>14</v>
      </c>
      <c r="I57" s="91">
        <f>I30</f>
        <v>602881440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6" t="s">
        <v>56</v>
      </c>
      <c r="B63" s="97"/>
      <c r="C63" s="112">
        <f>JL!I12</f>
        <v>0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96" t="s">
        <v>57</v>
      </c>
      <c r="B64" s="97"/>
      <c r="C64" s="90">
        <f>JL!I15</f>
        <v>0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96" t="s">
        <v>69</v>
      </c>
      <c r="B65" s="100"/>
      <c r="C65" s="101">
        <f>JL!I19</f>
        <v>0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96" t="s">
        <v>70</v>
      </c>
      <c r="B66" s="104"/>
      <c r="C66" s="101">
        <f>JL!I23</f>
        <v>0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96" t="s">
        <v>71</v>
      </c>
      <c r="B67" s="104"/>
      <c r="C67" s="101">
        <f>JL!I27</f>
        <v>0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96" t="s">
        <v>72</v>
      </c>
      <c r="B68" s="10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9"/>
      <c r="D69" s="570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42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1" t="s">
        <v>46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3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45421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KLOKOČKA AUTOSALON - ŘEPY</v>
      </c>
      <c r="E84" s="47"/>
      <c r="F84" s="47"/>
      <c r="G84" s="47"/>
      <c r="H84" s="46" t="s">
        <v>14</v>
      </c>
      <c r="I84" s="91">
        <f>I57</f>
        <v>602881440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6" t="s">
        <v>56</v>
      </c>
      <c r="B90" s="97"/>
      <c r="C90" s="90" t="str">
        <f>JL!L12</f>
        <v>Hovězí vývar s fritátovými nudlemi a zeleninou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96" t="s">
        <v>57</v>
      </c>
      <c r="B91" s="97"/>
      <c r="C91" s="90" t="str">
        <f>JL!L15</f>
        <v>Květáková krémová se smetanou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96" t="s">
        <v>69</v>
      </c>
      <c r="B92" s="100"/>
      <c r="C92" s="101" t="str">
        <f>JL!L19</f>
        <v>Smažené kuřecí stripsy v křupavé strouhance, bramborový salát, citron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96" t="s">
        <v>70</v>
      </c>
      <c r="B93" s="104"/>
      <c r="C93" s="101" t="str">
        <f>JL!L23</f>
        <v>Šumavská vepřová plec dušená se zeleninou, houskové knedlíky (vepř. maso, zelenina, okurky, slanina, cibule, mouka, cukr, smetana)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96" t="s">
        <v>71</v>
      </c>
      <c r="B94" s="104"/>
      <c r="C94" s="101" t="str">
        <f>JL!L27</f>
        <v>Pečený bramborák (2 ks), zelný salát s krájenou paprikou a cibulí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96" t="s">
        <v>72</v>
      </c>
      <c r="B95" s="105"/>
      <c r="C95" s="101" t="str">
        <f>JL!L32</f>
        <v>Pečené kachní stehno, dušené červené zelí, karlovarské knedlíky a bramborové knedlíky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9"/>
      <c r="D96" s="570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42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1" t="s">
        <v>46</v>
      </c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3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45422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KLOKOČKA AUTOSALON - ŘEPY</v>
      </c>
      <c r="E111" s="47"/>
      <c r="F111" s="47"/>
      <c r="G111" s="47"/>
      <c r="H111" s="46" t="s">
        <v>14</v>
      </c>
      <c r="I111" s="91">
        <f>I84</f>
        <v>602881440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6" t="s">
        <v>56</v>
      </c>
      <c r="B117" s="97"/>
      <c r="C117" s="112" t="str">
        <f>JL!O12</f>
        <v>Drůbeží vývar s krupicovými noky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96" t="s">
        <v>57</v>
      </c>
      <c r="B118" s="97"/>
      <c r="C118" s="90" t="str">
        <f>JL!O15</f>
        <v>Hrachová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96" t="s">
        <v>69</v>
      </c>
      <c r="B119" s="100"/>
      <c r="C119" s="101" t="str">
        <f>JL!O19</f>
        <v>Hovězí španělský ptáček, dušená rýže (plněný závitek okurkou, vejcem, uzeninou a slaninou)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96" t="s">
        <v>70</v>
      </c>
      <c r="B120" s="104"/>
      <c r="C120" s="101" t="str">
        <f>JL!O23</f>
        <v>Zapečené těstoviny s krůtím masem a zeleninou a sýrem (krůtí maso, těstoviny, cibule,sůl, pepř, vejce, smetana, zelenina, sýr)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96" t="s">
        <v>71</v>
      </c>
      <c r="B121" s="104"/>
      <c r="C121" s="101" t="str">
        <f>JL!O27</f>
        <v>Zelené karí s kokosovým mlékem a zelelninou, jasmínová rýže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96" t="s">
        <v>72</v>
      </c>
      <c r="B122" s="105"/>
      <c r="C122" s="101" t="str">
        <f>JL!O32</f>
        <v>Kuřecí steak zapékaný se sušenými rajčaty, pečenou anglickou slaninou a sýrem gouda, smažené americké brambory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9"/>
      <c r="D123" s="570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42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1" t="s">
        <v>46</v>
      </c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D23" sqref="D23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45418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85</v>
      </c>
      <c r="E3" s="47"/>
      <c r="F3" s="47"/>
      <c r="G3" s="47"/>
      <c r="H3" s="46" t="s">
        <v>14</v>
      </c>
      <c r="I3" s="91">
        <v>731438009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90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69" t="s">
        <v>57</v>
      </c>
      <c r="B10" s="170"/>
      <c r="C10" s="90" t="str">
        <f>JL!C15</f>
        <v>Zeleninový krém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69" t="s">
        <v>80</v>
      </c>
      <c r="B11" s="171"/>
      <c r="C11" s="101" t="str">
        <f>JL!C19</f>
        <v>Pečená krkovička na slanině, šťouchané brambory s cibulkou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69" t="s">
        <v>82</v>
      </c>
      <c r="B12" s="172"/>
      <c r="C12" s="101" t="str">
        <f>JL!C23</f>
        <v>Bramborový guláš s uzeninou, chléb (cibule, paprika, uzenina, česnek, majoránka, mouka, pepř, kmín, sůl)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69" t="s">
        <v>81</v>
      </c>
      <c r="B13" s="172"/>
      <c r="C13" s="101" t="str">
        <f>JL!C27</f>
        <v>Špecle se sýrem - Käsespätzle (bramborové těstoviny "špecle", smažená cibulka, sůl, směs strouhaných sůrů s pažitkou)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69" t="s">
        <v>83</v>
      </c>
      <c r="B14" s="173"/>
      <c r="C14" s="101" t="str">
        <f>JL!C32</f>
        <v>Přírodní kuřecí steak , smažené bramborové hranolky, tatarská omáčka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9"/>
      <c r="D15" s="570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71" t="s">
        <v>46</v>
      </c>
      <c r="B27" s="572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3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45419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VALEO - ŽEBRÁK</v>
      </c>
      <c r="E30" s="47"/>
      <c r="F30" s="47"/>
      <c r="G30" s="47"/>
      <c r="H30" s="46" t="s">
        <v>14</v>
      </c>
      <c r="I30" s="91">
        <f>I3</f>
        <v>731438009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2" t="str">
        <f>JL!F12</f>
        <v>Hovězí vývar s masem a vlasovými nudlemi</v>
      </c>
      <c r="D36" s="9"/>
      <c r="E36" s="19" t="s">
        <v>31</v>
      </c>
      <c r="F36" s="21"/>
      <c r="G36" s="22"/>
      <c r="H36" s="23"/>
      <c r="I36" s="23"/>
      <c r="J36" s="24"/>
      <c r="K36" s="92"/>
      <c r="L36" s="98"/>
      <c r="M36" s="93"/>
    </row>
    <row r="37" spans="1:13" ht="18.95" customHeight="1">
      <c r="A37" s="169" t="s">
        <v>57</v>
      </c>
      <c r="B37" s="170"/>
      <c r="C37" s="90" t="str">
        <f>JL!F15</f>
        <v>Gulášová polévka</v>
      </c>
      <c r="D37" s="9"/>
      <c r="E37" s="94" t="s">
        <v>31</v>
      </c>
      <c r="F37" s="21"/>
      <c r="G37" s="99"/>
      <c r="H37" s="23"/>
      <c r="I37" s="25"/>
      <c r="J37" s="24"/>
      <c r="K37" s="8"/>
      <c r="L37" s="98"/>
      <c r="M37" s="9"/>
    </row>
    <row r="38" spans="1:13" ht="18.95" customHeight="1">
      <c r="A38" s="169" t="s">
        <v>80</v>
      </c>
      <c r="B38" s="171"/>
      <c r="C38" s="101" t="str">
        <f>JL!F19</f>
        <v>Burgundská hovězí pečeně na červeném víně, houskové knedlíky (hovězí, mouka, cukr, ocet, protlak, sůl, pepř, slanina, víno)</v>
      </c>
      <c r="D38" s="9"/>
      <c r="E38" s="19" t="s">
        <v>31</v>
      </c>
      <c r="F38" s="21"/>
      <c r="G38" s="26"/>
      <c r="H38" s="23"/>
      <c r="I38" s="25"/>
      <c r="J38" s="24"/>
      <c r="K38" s="92"/>
      <c r="L38" s="103"/>
      <c r="M38" s="93"/>
    </row>
    <row r="39" spans="1:13" ht="18.95" customHeight="1">
      <c r="A39" s="169" t="s">
        <v>82</v>
      </c>
      <c r="B39" s="172"/>
      <c r="C39" s="101" t="str">
        <f>JL!F23</f>
        <v>Smažený mletý jihočeský řízek z BIO masa se sýrem, bramborová kaše s máslem, okurka</v>
      </c>
      <c r="D39" s="9"/>
      <c r="E39" s="94" t="s">
        <v>31</v>
      </c>
      <c r="F39" s="21"/>
      <c r="G39" s="26"/>
      <c r="H39" s="23"/>
      <c r="I39" s="27"/>
      <c r="J39" s="24"/>
      <c r="K39" s="92"/>
      <c r="L39" s="98"/>
      <c r="M39" s="93"/>
    </row>
    <row r="40" spans="1:13" ht="18.95" customHeight="1">
      <c r="A40" s="169" t="s">
        <v>81</v>
      </c>
      <c r="B40" s="172"/>
      <c r="C40" s="101" t="str">
        <f>JL!F27</f>
        <v>Bramborové šišky s mákem, přepuštěné máslo, mléko (brambory, mouka, vejce, máslo, mák, cukr, voda)</v>
      </c>
      <c r="D40" s="9"/>
      <c r="E40" s="19" t="s">
        <v>31</v>
      </c>
      <c r="F40" s="21"/>
      <c r="G40" s="26"/>
      <c r="H40" s="23"/>
      <c r="I40" s="27"/>
      <c r="J40" s="24"/>
      <c r="K40" s="8"/>
      <c r="L40" s="103"/>
      <c r="M40" s="9"/>
    </row>
    <row r="41" spans="1:13" ht="18.95" customHeight="1">
      <c r="A41" s="169" t="s">
        <v>83</v>
      </c>
      <c r="B41" s="173"/>
      <c r="C41" s="101" t="str">
        <f>JL!F32</f>
        <v>Vepřová kapsa plněná žampiony, šunkou a slaninou, smažené bramborové rösties</v>
      </c>
      <c r="D41" s="9"/>
      <c r="E41" s="19" t="s">
        <v>31</v>
      </c>
      <c r="F41" s="21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9"/>
      <c r="D42" s="570"/>
      <c r="E42" s="19"/>
      <c r="F42" s="21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21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71" t="s">
        <v>46</v>
      </c>
      <c r="B54" s="572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3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45420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VALEO - ŽEBRÁK</v>
      </c>
      <c r="E57" s="47"/>
      <c r="F57" s="47"/>
      <c r="G57" s="47"/>
      <c r="H57" s="46" t="s">
        <v>14</v>
      </c>
      <c r="I57" s="91">
        <f>I30</f>
        <v>731438009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2">
        <f>JL!I12</f>
        <v>0</v>
      </c>
      <c r="D63" s="9"/>
      <c r="E63" s="19" t="s">
        <v>31</v>
      </c>
      <c r="F63" s="21"/>
      <c r="G63" s="22"/>
      <c r="H63" s="23"/>
      <c r="I63" s="23"/>
      <c r="J63" s="24"/>
      <c r="K63" s="92"/>
      <c r="L63" s="98"/>
      <c r="M63" s="93"/>
    </row>
    <row r="64" spans="1:13" ht="18.95" customHeight="1">
      <c r="A64" s="169" t="s">
        <v>57</v>
      </c>
      <c r="B64" s="170"/>
      <c r="C64" s="90">
        <f>JL!I15</f>
        <v>0</v>
      </c>
      <c r="D64" s="9"/>
      <c r="E64" s="94" t="s">
        <v>31</v>
      </c>
      <c r="F64" s="21"/>
      <c r="G64" s="99"/>
      <c r="H64" s="23"/>
      <c r="I64" s="25"/>
      <c r="J64" s="24"/>
      <c r="K64" s="8"/>
      <c r="L64" s="98"/>
      <c r="M64" s="9"/>
    </row>
    <row r="65" spans="1:13" ht="18.95" customHeight="1">
      <c r="A65" s="169" t="s">
        <v>80</v>
      </c>
      <c r="B65" s="171"/>
      <c r="C65" s="101">
        <f>JL!I19</f>
        <v>0</v>
      </c>
      <c r="D65" s="9"/>
      <c r="E65" s="19" t="s">
        <v>31</v>
      </c>
      <c r="F65" s="21"/>
      <c r="G65" s="26"/>
      <c r="H65" s="23"/>
      <c r="I65" s="25"/>
      <c r="J65" s="24"/>
      <c r="K65" s="92"/>
      <c r="L65" s="103"/>
      <c r="M65" s="93"/>
    </row>
    <row r="66" spans="1:13" ht="18.95" customHeight="1">
      <c r="A66" s="169" t="s">
        <v>82</v>
      </c>
      <c r="B66" s="172"/>
      <c r="C66" s="101">
        <f>JL!I23</f>
        <v>0</v>
      </c>
      <c r="D66" s="9"/>
      <c r="E66" s="94" t="s">
        <v>31</v>
      </c>
      <c r="F66" s="21"/>
      <c r="G66" s="26"/>
      <c r="H66" s="23"/>
      <c r="I66" s="27"/>
      <c r="J66" s="24"/>
      <c r="K66" s="92"/>
      <c r="L66" s="103"/>
      <c r="M66" s="93"/>
    </row>
    <row r="67" spans="1:13" ht="18.95" customHeight="1">
      <c r="A67" s="169" t="s">
        <v>81</v>
      </c>
      <c r="B67" s="172"/>
      <c r="C67" s="101">
        <f>JL!I27</f>
        <v>0</v>
      </c>
      <c r="D67" s="9"/>
      <c r="E67" s="19" t="s">
        <v>31</v>
      </c>
      <c r="F67" s="21"/>
      <c r="G67" s="26"/>
      <c r="H67" s="23"/>
      <c r="I67" s="27"/>
      <c r="J67" s="24"/>
      <c r="K67" s="8"/>
      <c r="L67" s="98"/>
      <c r="M67" s="9"/>
    </row>
    <row r="68" spans="1:13" ht="18.95" customHeight="1">
      <c r="A68" s="169" t="s">
        <v>83</v>
      </c>
      <c r="B68" s="173"/>
      <c r="C68" s="101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9"/>
      <c r="D69" s="570"/>
      <c r="E69" s="19"/>
      <c r="F69" s="21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21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71" t="s">
        <v>46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573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45421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VALEO - ŽEBRÁK</v>
      </c>
      <c r="E84" s="47"/>
      <c r="F84" s="47"/>
      <c r="G84" s="47"/>
      <c r="H84" s="46" t="s">
        <v>14</v>
      </c>
      <c r="I84" s="91">
        <f>I57</f>
        <v>731438009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90" t="str">
        <f>JL!L12</f>
        <v>Hovězí vývar s fritátovými nudlemi a zeleninou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169" t="s">
        <v>57</v>
      </c>
      <c r="B91" s="170"/>
      <c r="C91" s="90" t="str">
        <f>JL!L15</f>
        <v>Květáková krémová se smetanou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169" t="s">
        <v>80</v>
      </c>
      <c r="B92" s="171"/>
      <c r="C92" s="101" t="str">
        <f>JL!L19</f>
        <v>Smažené kuřecí stripsy v křupavé strouhance, bramborový salát, citron</v>
      </c>
      <c r="D92" s="9"/>
      <c r="E92" s="19" t="s">
        <v>31</v>
      </c>
      <c r="F92" s="21"/>
      <c r="G92" s="26"/>
      <c r="H92" s="23"/>
      <c r="I92" s="25"/>
      <c r="J92" s="24"/>
      <c r="K92" s="92"/>
      <c r="L92" s="103"/>
      <c r="M92" s="93"/>
    </row>
    <row r="93" spans="1:13" ht="18.95" customHeight="1">
      <c r="A93" s="169" t="s">
        <v>82</v>
      </c>
      <c r="B93" s="172"/>
      <c r="C93" s="101" t="str">
        <f>JL!L23</f>
        <v>Šumavská vepřová plec dušená se zeleninou, houskové knedlíky (vepř. maso, zelenina, okurky, slanina, cibule, mouka, cukr, smetana)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169" t="s">
        <v>81</v>
      </c>
      <c r="B94" s="172"/>
      <c r="C94" s="101" t="str">
        <f>JL!L27</f>
        <v>Pečený bramborák (2 ks), zelný salát s krájenou paprikou a cibulí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169" t="s">
        <v>83</v>
      </c>
      <c r="B95" s="173"/>
      <c r="C95" s="101" t="str">
        <f>JL!L32</f>
        <v>Pečené kachní stehno, dušené červené zelí, karlovarské knedlíky a bramborové knedlíky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9"/>
      <c r="D96" s="570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71" t="s">
        <v>46</v>
      </c>
      <c r="B108" s="572"/>
      <c r="C108" s="572"/>
      <c r="D108" s="572"/>
      <c r="E108" s="572"/>
      <c r="F108" s="572"/>
      <c r="G108" s="572"/>
      <c r="H108" s="572"/>
      <c r="I108" s="572"/>
      <c r="J108" s="572"/>
      <c r="K108" s="572"/>
      <c r="L108" s="572"/>
      <c r="M108" s="573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45422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VALEO - ŽEBRÁK</v>
      </c>
      <c r="E111" s="47"/>
      <c r="F111" s="47"/>
      <c r="G111" s="47"/>
      <c r="H111" s="46" t="s">
        <v>14</v>
      </c>
      <c r="I111" s="91">
        <f>I84</f>
        <v>731438009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2" t="str">
        <f>JL!O12</f>
        <v>Drůbeží vývar s krupicovými noky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169" t="s">
        <v>57</v>
      </c>
      <c r="B118" s="170"/>
      <c r="C118" s="90" t="str">
        <f>JL!O15</f>
        <v>Hrachová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169" t="s">
        <v>80</v>
      </c>
      <c r="B119" s="171"/>
      <c r="C119" s="101" t="str">
        <f>JL!O19</f>
        <v>Hovězí španělský ptáček, dušená rýže (plněný závitek okurkou, vejcem, uzeninou a slaninou)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169" t="s">
        <v>82</v>
      </c>
      <c r="B120" s="172"/>
      <c r="C120" s="101" t="str">
        <f>JL!O23</f>
        <v>Zapečené těstoviny s krůtím masem a zeleninou a sýrem (krůtí maso, těstoviny, cibule,sůl, pepř, vejce, smetana, zelenina, sýr)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169" t="s">
        <v>81</v>
      </c>
      <c r="B121" s="172"/>
      <c r="C121" s="101" t="str">
        <f>JL!O27</f>
        <v>Zelené karí s kokosovým mlékem a zelelninou, jasmínová rýže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169" t="s">
        <v>83</v>
      </c>
      <c r="B122" s="173"/>
      <c r="C122" s="101" t="str">
        <f>JL!O32</f>
        <v>Kuřecí steak zapékaný se sušenými rajčaty, pečenou anglickou slaninou a sýrem gouda, smažené americké brambory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9"/>
      <c r="D123" s="570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71" t="s">
        <v>46</v>
      </c>
      <c r="B135" s="572"/>
      <c r="C135" s="572"/>
      <c r="D135" s="572"/>
      <c r="E135" s="572"/>
      <c r="F135" s="572"/>
      <c r="G135" s="572"/>
      <c r="H135" s="572"/>
      <c r="I135" s="572"/>
      <c r="J135" s="572"/>
      <c r="K135" s="572"/>
      <c r="L135" s="572"/>
      <c r="M135" s="57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2024-04-24T12:29:33Z</cp:lastPrinted>
  <dcterms:created xsi:type="dcterms:W3CDTF">2007-05-11T12:07:22Z</dcterms:created>
  <dcterms:modified xsi:type="dcterms:W3CDTF">2024-04-24T13:08:12Z</dcterms:modified>
</cp:coreProperties>
</file>